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10512" tabRatio="768" activeTab="1"/>
  </bookViews>
  <sheets>
    <sheet name="Budget Summary" sheetId="15" r:id="rId1"/>
    <sheet name="Budget Worksheet" sheetId="10" r:id="rId2"/>
    <sheet name="Salary Increase %" sheetId="16" state="hidden" r:id="rId3"/>
    <sheet name="Fringe Rates" sheetId="20" state="hidden" r:id="rId4"/>
    <sheet name="Health Insurance Rates" sheetId="21" state="hidden" r:id="rId5"/>
    <sheet name="Tuition Rates" sheetId="22" state="hidden" r:id="rId6"/>
    <sheet name="F&amp;A Types" sheetId="19" state="hidden" r:id="rId7"/>
    <sheet name="F&amp;A Rates" sheetId="17" state="hidden" r:id="rId8"/>
    <sheet name="Front page-Cost Share" sheetId="13" r:id="rId9"/>
    <sheet name="Back page-Cost Share" sheetId="14" r:id="rId10"/>
    <sheet name="ABS" sheetId="23" r:id="rId11"/>
  </sheets>
  <externalReferences>
    <externalReference r:id="rId12"/>
  </externalReferences>
  <definedNames>
    <definedName name="FATypes" localSheetId="10">'[1]F&amp;A Types'!$A$1:$A$10</definedName>
    <definedName name="FATypes">'F&amp;A Types'!$A$1:$A$10</definedName>
    <definedName name="On_Campus_Research">#REF!</definedName>
    <definedName name="_xlnm.Print_Area" localSheetId="9">'Back page-Cost Share'!$A$1:$F$51</definedName>
    <definedName name="_xlnm.Print_Area" localSheetId="1">'Budget Worksheet'!$B$1:$K$242</definedName>
    <definedName name="_xlnm.Print_Area" localSheetId="8">'Front page-Cost Share'!$A$1:$D$48</definedName>
  </definedNames>
  <calcPr calcId="152511"/>
</workbook>
</file>

<file path=xl/calcChain.xml><?xml version="1.0" encoding="utf-8"?>
<calcChain xmlns="http://schemas.openxmlformats.org/spreadsheetml/2006/main">
  <c r="H118" i="10" l="1"/>
  <c r="AK7" i="15" l="1"/>
  <c r="AL211" i="15"/>
  <c r="AK211" i="15"/>
  <c r="AM211" i="15" s="1"/>
  <c r="AM209" i="15"/>
  <c r="AL209" i="15"/>
  <c r="AK209" i="15"/>
  <c r="AL195" i="15"/>
  <c r="AK195" i="15"/>
  <c r="AM195" i="15" s="1"/>
  <c r="AL181" i="15"/>
  <c r="AK181" i="15"/>
  <c r="AM181" i="15" s="1"/>
  <c r="AL173" i="15"/>
  <c r="AK173" i="15"/>
  <c r="AL159" i="15"/>
  <c r="AK159" i="15"/>
  <c r="AM159" i="15" s="1"/>
  <c r="AL151" i="15"/>
  <c r="AK151" i="15"/>
  <c r="AM151" i="15" s="1"/>
  <c r="AM140" i="15"/>
  <c r="AL132" i="15"/>
  <c r="AL111" i="15"/>
  <c r="AK111" i="15"/>
  <c r="AM111" i="15" s="1"/>
  <c r="AL103" i="15"/>
  <c r="AK103" i="15"/>
  <c r="AL95" i="15"/>
  <c r="AK95" i="15"/>
  <c r="AM95" i="15" s="1"/>
  <c r="AK87" i="15"/>
  <c r="AL79" i="15"/>
  <c r="AK79" i="15"/>
  <c r="AM79" i="15" s="1"/>
  <c r="AL71" i="15"/>
  <c r="AK71" i="15"/>
  <c r="AM71" i="15" s="1"/>
  <c r="AL63" i="15"/>
  <c r="AK63" i="15"/>
  <c r="AL55" i="15"/>
  <c r="AK55" i="15"/>
  <c r="AM55" i="15" s="1"/>
  <c r="AL45" i="15"/>
  <c r="AK45" i="15"/>
  <c r="AL37" i="15"/>
  <c r="AK37" i="15"/>
  <c r="AM37" i="15" s="1"/>
  <c r="AL14" i="15"/>
  <c r="AK14" i="15"/>
  <c r="AD211" i="15"/>
  <c r="AC211" i="15"/>
  <c r="AD209" i="15"/>
  <c r="AC209" i="15"/>
  <c r="AD195" i="15"/>
  <c r="AC195" i="15"/>
  <c r="AE195" i="15" s="1"/>
  <c r="AD181" i="15"/>
  <c r="AE181" i="15" s="1"/>
  <c r="AC181" i="15"/>
  <c r="AD173" i="15"/>
  <c r="AC173" i="15"/>
  <c r="AD159" i="15"/>
  <c r="AC159" i="15"/>
  <c r="AD151" i="15"/>
  <c r="AC151" i="15"/>
  <c r="AE151" i="15" s="1"/>
  <c r="AE140" i="15"/>
  <c r="AD132" i="15"/>
  <c r="AD111" i="15"/>
  <c r="AC111" i="15"/>
  <c r="AD103" i="15"/>
  <c r="AC103" i="15"/>
  <c r="AE103" i="15" s="1"/>
  <c r="AD95" i="15"/>
  <c r="AC95" i="15"/>
  <c r="AC87" i="15"/>
  <c r="AD79" i="15"/>
  <c r="AC79" i="15"/>
  <c r="AD71" i="15"/>
  <c r="AC71" i="15"/>
  <c r="AE71" i="15" s="1"/>
  <c r="AD63" i="15"/>
  <c r="AC63" i="15"/>
  <c r="AE63" i="15" s="1"/>
  <c r="AD55" i="15"/>
  <c r="AC55" i="15"/>
  <c r="AD45" i="15"/>
  <c r="AC45" i="15"/>
  <c r="AD37" i="15"/>
  <c r="AC37" i="15"/>
  <c r="AD14" i="15"/>
  <c r="AC14" i="15"/>
  <c r="AC7" i="15"/>
  <c r="Z231" i="15"/>
  <c r="Y231" i="15"/>
  <c r="AA231" i="15" s="1"/>
  <c r="Z227" i="15"/>
  <c r="AA227" i="15" s="1"/>
  <c r="Y227" i="15"/>
  <c r="Z224" i="15"/>
  <c r="Y224" i="15"/>
  <c r="AA224" i="15" s="1"/>
  <c r="Z220" i="15"/>
  <c r="Y220" i="15"/>
  <c r="Z216" i="15"/>
  <c r="Y216" i="15"/>
  <c r="Z215" i="15"/>
  <c r="Y215" i="15"/>
  <c r="Z211" i="15"/>
  <c r="Y211" i="15"/>
  <c r="Z209" i="15"/>
  <c r="Y209" i="15"/>
  <c r="Z195" i="15"/>
  <c r="Y195" i="15"/>
  <c r="Z181" i="15"/>
  <c r="Y181" i="15"/>
  <c r="Z173" i="15"/>
  <c r="Y173" i="15"/>
  <c r="AA173" i="15" s="1"/>
  <c r="Z159" i="15"/>
  <c r="Y159" i="15"/>
  <c r="Z151" i="15"/>
  <c r="Y151" i="15"/>
  <c r="Z142" i="15"/>
  <c r="AA142" i="15" s="1"/>
  <c r="Y142" i="15"/>
  <c r="AA140" i="15"/>
  <c r="Z132" i="15"/>
  <c r="Y132" i="15"/>
  <c r="Z111" i="15"/>
  <c r="Y111" i="15"/>
  <c r="Z103" i="15"/>
  <c r="Y103" i="15"/>
  <c r="Z95" i="15"/>
  <c r="Y95" i="15"/>
  <c r="AA95" i="15" s="1"/>
  <c r="Z87" i="15"/>
  <c r="AA87" i="15" s="1"/>
  <c r="Y87" i="15"/>
  <c r="Z79" i="15"/>
  <c r="Y79" i="15"/>
  <c r="Z71" i="15"/>
  <c r="Y71" i="15"/>
  <c r="Z63" i="15"/>
  <c r="Y63" i="15"/>
  <c r="AA63" i="15" s="1"/>
  <c r="Z55" i="15"/>
  <c r="Y55" i="15"/>
  <c r="Z45" i="15"/>
  <c r="Y45" i="15"/>
  <c r="Z37" i="15"/>
  <c r="Y37" i="15"/>
  <c r="Z29" i="15"/>
  <c r="Y29" i="15"/>
  <c r="Z21" i="15"/>
  <c r="Y21" i="15"/>
  <c r="Z14" i="15"/>
  <c r="Y14" i="15"/>
  <c r="Y7" i="15"/>
  <c r="V211" i="15"/>
  <c r="U211" i="15"/>
  <c r="W211" i="15" s="1"/>
  <c r="V209" i="15"/>
  <c r="U209" i="15"/>
  <c r="V195" i="15"/>
  <c r="U195" i="15"/>
  <c r="W195" i="15" s="1"/>
  <c r="V181" i="15"/>
  <c r="U181" i="15"/>
  <c r="V173" i="15"/>
  <c r="U173" i="15"/>
  <c r="W173" i="15" s="1"/>
  <c r="V159" i="15"/>
  <c r="W159" i="15" s="1"/>
  <c r="U159" i="15"/>
  <c r="V151" i="15"/>
  <c r="U151" i="15"/>
  <c r="W151" i="15" s="1"/>
  <c r="W140" i="15"/>
  <c r="V132" i="15"/>
  <c r="V111" i="15"/>
  <c r="U111" i="15"/>
  <c r="V103" i="15"/>
  <c r="W103" i="15" s="1"/>
  <c r="U103" i="15"/>
  <c r="V95" i="15"/>
  <c r="U95" i="15"/>
  <c r="W95" i="15" s="1"/>
  <c r="U87" i="15"/>
  <c r="V79" i="15"/>
  <c r="U79" i="15"/>
  <c r="V71" i="15"/>
  <c r="U71" i="15"/>
  <c r="V63" i="15"/>
  <c r="U63" i="15"/>
  <c r="V55" i="15"/>
  <c r="U55" i="15"/>
  <c r="V45" i="15"/>
  <c r="U45" i="15"/>
  <c r="V37" i="15"/>
  <c r="U37" i="15"/>
  <c r="V14" i="15"/>
  <c r="U14" i="15"/>
  <c r="U7" i="15"/>
  <c r="R231" i="15"/>
  <c r="Q231" i="15"/>
  <c r="R227" i="15"/>
  <c r="Q227" i="15"/>
  <c r="S227" i="15" s="1"/>
  <c r="R224" i="15"/>
  <c r="Q224" i="15"/>
  <c r="R220" i="15"/>
  <c r="Q220" i="15"/>
  <c r="S220" i="15" s="1"/>
  <c r="R216" i="15"/>
  <c r="Q216" i="15"/>
  <c r="S216" i="15" s="1"/>
  <c r="R215" i="15"/>
  <c r="Q215" i="15"/>
  <c r="R211" i="15"/>
  <c r="Q211" i="15"/>
  <c r="R209" i="15"/>
  <c r="Q209" i="15"/>
  <c r="R195" i="15"/>
  <c r="Q195" i="15"/>
  <c r="S195" i="15" s="1"/>
  <c r="R181" i="15"/>
  <c r="S181" i="15" s="1"/>
  <c r="Q181" i="15"/>
  <c r="R173" i="15"/>
  <c r="Q173" i="15"/>
  <c r="R159" i="15"/>
  <c r="Q159" i="15"/>
  <c r="R151" i="15"/>
  <c r="Q151" i="15"/>
  <c r="S151" i="15" s="1"/>
  <c r="R142" i="15"/>
  <c r="Q142" i="15"/>
  <c r="S140" i="15"/>
  <c r="R132" i="15"/>
  <c r="Q132" i="15"/>
  <c r="S132" i="15" s="1"/>
  <c r="R111" i="15"/>
  <c r="Q111" i="15"/>
  <c r="R103" i="15"/>
  <c r="Q103" i="15"/>
  <c r="S103" i="15" s="1"/>
  <c r="R95" i="15"/>
  <c r="Q95" i="15"/>
  <c r="R87" i="15"/>
  <c r="Q87" i="15"/>
  <c r="S87" i="15" s="1"/>
  <c r="R79" i="15"/>
  <c r="Q79" i="15"/>
  <c r="R71" i="15"/>
  <c r="Q71" i="15"/>
  <c r="S71" i="15" s="1"/>
  <c r="R63" i="15"/>
  <c r="Q63" i="15"/>
  <c r="S63" i="15" s="1"/>
  <c r="R55" i="15"/>
  <c r="Q55" i="15"/>
  <c r="R45" i="15"/>
  <c r="Q45" i="15"/>
  <c r="R37" i="15"/>
  <c r="Q37" i="15"/>
  <c r="R29" i="15"/>
  <c r="Q29" i="15"/>
  <c r="S29" i="15" s="1"/>
  <c r="R21" i="15"/>
  <c r="S21" i="15" s="1"/>
  <c r="Q21" i="15"/>
  <c r="R14" i="15"/>
  <c r="Q14" i="15"/>
  <c r="Q7" i="15"/>
  <c r="N211" i="15"/>
  <c r="M211" i="15"/>
  <c r="N209" i="15"/>
  <c r="M209" i="15"/>
  <c r="N195" i="15"/>
  <c r="M195" i="15"/>
  <c r="N181" i="15"/>
  <c r="M181" i="15"/>
  <c r="O181" i="15" s="1"/>
  <c r="N173" i="15"/>
  <c r="M173" i="15"/>
  <c r="O173" i="15" s="1"/>
  <c r="N159" i="15"/>
  <c r="M159" i="15"/>
  <c r="N151" i="15"/>
  <c r="M151" i="15"/>
  <c r="O151" i="15" s="1"/>
  <c r="O140" i="15"/>
  <c r="N132" i="15"/>
  <c r="N111" i="15"/>
  <c r="M111" i="15"/>
  <c r="O111" i="15" s="1"/>
  <c r="N103" i="15"/>
  <c r="O103" i="15" s="1"/>
  <c r="M103" i="15"/>
  <c r="N95" i="15"/>
  <c r="M95" i="15"/>
  <c r="O95" i="15" s="1"/>
  <c r="M87" i="15"/>
  <c r="N79" i="15"/>
  <c r="M79" i="15"/>
  <c r="O79" i="15" s="1"/>
  <c r="N71" i="15"/>
  <c r="O71" i="15" s="1"/>
  <c r="M71" i="15"/>
  <c r="N63" i="15"/>
  <c r="M63" i="15"/>
  <c r="O63" i="15" s="1"/>
  <c r="N55" i="15"/>
  <c r="M55" i="15"/>
  <c r="N45" i="15"/>
  <c r="M45" i="15"/>
  <c r="O45" i="15" s="1"/>
  <c r="N37" i="15"/>
  <c r="M37" i="15"/>
  <c r="N14" i="15"/>
  <c r="M14" i="15"/>
  <c r="M7" i="15"/>
  <c r="J231" i="15"/>
  <c r="I231" i="15"/>
  <c r="K231" i="15" s="1"/>
  <c r="J227" i="15"/>
  <c r="K227" i="15" s="1"/>
  <c r="I227" i="15"/>
  <c r="J224" i="15"/>
  <c r="I224" i="15"/>
  <c r="J220" i="15"/>
  <c r="I220" i="15"/>
  <c r="J216" i="15"/>
  <c r="I216" i="15"/>
  <c r="K216" i="15" s="1"/>
  <c r="J215" i="15"/>
  <c r="I215" i="15"/>
  <c r="J211" i="15"/>
  <c r="I211" i="15"/>
  <c r="J209" i="15"/>
  <c r="I209" i="15"/>
  <c r="J195" i="15"/>
  <c r="I195" i="15"/>
  <c r="J181" i="15"/>
  <c r="I181" i="15"/>
  <c r="J173" i="15"/>
  <c r="I173" i="15"/>
  <c r="J159" i="15"/>
  <c r="I159" i="15"/>
  <c r="J151" i="15"/>
  <c r="I151" i="15"/>
  <c r="K151" i="15" s="1"/>
  <c r="K142" i="15"/>
  <c r="J142" i="15"/>
  <c r="I142" i="15"/>
  <c r="K140" i="15"/>
  <c r="K132" i="15"/>
  <c r="J132" i="15"/>
  <c r="I132" i="15"/>
  <c r="J111" i="15"/>
  <c r="I111" i="15"/>
  <c r="J103" i="15"/>
  <c r="I103" i="15"/>
  <c r="J95" i="15"/>
  <c r="I95" i="15"/>
  <c r="K95" i="15" s="1"/>
  <c r="J87" i="15"/>
  <c r="I87" i="15"/>
  <c r="K87" i="15" s="1"/>
  <c r="J79" i="15"/>
  <c r="K79" i="15" s="1"/>
  <c r="I79" i="15"/>
  <c r="J71" i="15"/>
  <c r="I71" i="15"/>
  <c r="K71" i="15" s="1"/>
  <c r="J63" i="15"/>
  <c r="I63" i="15"/>
  <c r="J55" i="15"/>
  <c r="I55" i="15"/>
  <c r="K55" i="15" s="1"/>
  <c r="J45" i="15"/>
  <c r="K45" i="15" s="1"/>
  <c r="I45" i="15"/>
  <c r="J37" i="15"/>
  <c r="I37" i="15"/>
  <c r="K37" i="15" s="1"/>
  <c r="J29" i="15"/>
  <c r="I29" i="15"/>
  <c r="J21" i="15"/>
  <c r="I21" i="15"/>
  <c r="K21" i="15" s="1"/>
  <c r="J14" i="15"/>
  <c r="I14" i="15"/>
  <c r="I7" i="15"/>
  <c r="AO219" i="10"/>
  <c r="AO226" i="10" s="1"/>
  <c r="AL219" i="10"/>
  <c r="AL226" i="10" s="1"/>
  <c r="AQ209" i="10"/>
  <c r="AN209" i="10"/>
  <c r="AQ195" i="10"/>
  <c r="AN195" i="10"/>
  <c r="AQ181" i="10"/>
  <c r="AN181" i="10"/>
  <c r="AQ173" i="10"/>
  <c r="AN173" i="10"/>
  <c r="AQ159" i="10"/>
  <c r="AN159" i="10"/>
  <c r="AQ151" i="10"/>
  <c r="AQ211" i="10" s="1"/>
  <c r="AN151" i="10"/>
  <c r="AN211" i="10" s="1"/>
  <c r="AO138" i="10"/>
  <c r="AQ138" i="10" s="1"/>
  <c r="AL138" i="10"/>
  <c r="AN138" i="10" s="1"/>
  <c r="AO137" i="10"/>
  <c r="AQ137" i="10" s="1"/>
  <c r="AL137" i="10"/>
  <c r="AN137" i="10" s="1"/>
  <c r="AO136" i="10"/>
  <c r="AQ136" i="10" s="1"/>
  <c r="AL136" i="10"/>
  <c r="AN136" i="10" s="1"/>
  <c r="AO135" i="10"/>
  <c r="AQ135" i="10" s="1"/>
  <c r="AQ140" i="10" s="1"/>
  <c r="AL135" i="10"/>
  <c r="AN135" i="10" s="1"/>
  <c r="AN140" i="10" s="1"/>
  <c r="AO130" i="10"/>
  <c r="AQ130" i="10" s="1"/>
  <c r="AL130" i="10"/>
  <c r="AN130" i="10" s="1"/>
  <c r="AO129" i="10"/>
  <c r="AQ129" i="10" s="1"/>
  <c r="AL129" i="10"/>
  <c r="AN129" i="10" s="1"/>
  <c r="AO128" i="10"/>
  <c r="AQ128" i="10" s="1"/>
  <c r="AL128" i="10"/>
  <c r="AN128" i="10" s="1"/>
  <c r="AO125" i="10"/>
  <c r="AL125" i="10"/>
  <c r="AO124" i="10"/>
  <c r="AL124" i="10"/>
  <c r="AO123" i="10"/>
  <c r="AL123" i="10"/>
  <c r="AO122" i="10"/>
  <c r="AL122" i="10"/>
  <c r="AO121" i="10"/>
  <c r="AL121" i="10"/>
  <c r="AO120" i="10"/>
  <c r="AL120" i="10"/>
  <c r="AO119" i="10"/>
  <c r="AL119" i="10"/>
  <c r="AO118" i="10"/>
  <c r="AL118" i="10"/>
  <c r="AO117" i="10"/>
  <c r="AL117" i="10"/>
  <c r="AO116" i="10"/>
  <c r="AL116" i="10"/>
  <c r="AO115" i="10"/>
  <c r="AL115" i="10"/>
  <c r="AO114" i="10"/>
  <c r="AL114" i="10"/>
  <c r="AO109" i="10"/>
  <c r="AQ109" i="10" s="1"/>
  <c r="AN109" i="10"/>
  <c r="AQ108" i="10"/>
  <c r="AO108" i="10"/>
  <c r="AN108" i="10"/>
  <c r="AO107" i="10"/>
  <c r="AQ107" i="10" s="1"/>
  <c r="AN107" i="10"/>
  <c r="AO106" i="10"/>
  <c r="AQ106" i="10" s="1"/>
  <c r="AN106" i="10"/>
  <c r="AN111" i="10" s="1"/>
  <c r="AO101" i="10"/>
  <c r="AQ101" i="10" s="1"/>
  <c r="AN101" i="10"/>
  <c r="AO100" i="10"/>
  <c r="AQ100" i="10" s="1"/>
  <c r="AN100" i="10"/>
  <c r="AO99" i="10"/>
  <c r="AQ99" i="10" s="1"/>
  <c r="AN99" i="10"/>
  <c r="AQ98" i="10"/>
  <c r="AO98" i="10"/>
  <c r="AN98" i="10"/>
  <c r="AN103" i="10" s="1"/>
  <c r="AN124" i="10" s="1"/>
  <c r="AN95" i="10"/>
  <c r="AO93" i="10"/>
  <c r="AQ93" i="10" s="1"/>
  <c r="AN93" i="10"/>
  <c r="AQ92" i="10"/>
  <c r="AO92" i="10"/>
  <c r="AN92" i="10"/>
  <c r="AQ91" i="10"/>
  <c r="AQ95" i="10" s="1"/>
  <c r="AQ123" i="10" s="1"/>
  <c r="AO91" i="10"/>
  <c r="AN91" i="10"/>
  <c r="AO90" i="10"/>
  <c r="AQ90" i="10" s="1"/>
  <c r="AN90" i="10"/>
  <c r="AO85" i="10"/>
  <c r="AQ85" i="10" s="1"/>
  <c r="AN85" i="10"/>
  <c r="AO84" i="10"/>
  <c r="AQ84" i="10" s="1"/>
  <c r="AN84" i="10"/>
  <c r="AO83" i="10"/>
  <c r="AQ83" i="10" s="1"/>
  <c r="AN83" i="10"/>
  <c r="AO82" i="10"/>
  <c r="AQ82" i="10" s="1"/>
  <c r="AN82" i="10"/>
  <c r="AN87" i="10" s="1"/>
  <c r="AN122" i="10" s="1"/>
  <c r="AO77" i="10"/>
  <c r="AQ77" i="10" s="1"/>
  <c r="AN77" i="10"/>
  <c r="AQ76" i="10"/>
  <c r="AO76" i="10"/>
  <c r="AN76" i="10"/>
  <c r="AQ75" i="10"/>
  <c r="AO75" i="10"/>
  <c r="AN75" i="10"/>
  <c r="AO74" i="10"/>
  <c r="AQ74" i="10" s="1"/>
  <c r="AQ79" i="10" s="1"/>
  <c r="AQ121" i="10" s="1"/>
  <c r="AN74" i="10"/>
  <c r="AN79" i="10" s="1"/>
  <c r="AO69" i="10"/>
  <c r="AQ69" i="10" s="1"/>
  <c r="AN69" i="10"/>
  <c r="AO68" i="10"/>
  <c r="AQ68" i="10" s="1"/>
  <c r="AN68" i="10"/>
  <c r="AO67" i="10"/>
  <c r="AQ67" i="10" s="1"/>
  <c r="AN67" i="10"/>
  <c r="AQ66" i="10"/>
  <c r="AO66" i="10"/>
  <c r="AN66" i="10"/>
  <c r="AN71" i="10" s="1"/>
  <c r="AN120" i="10" s="1"/>
  <c r="AN63" i="10"/>
  <c r="AN119" i="10" s="1"/>
  <c r="AO61" i="10"/>
  <c r="AQ61" i="10" s="1"/>
  <c r="AN61" i="10"/>
  <c r="AQ60" i="10"/>
  <c r="AO60" i="10"/>
  <c r="AN60" i="10"/>
  <c r="AQ59" i="10"/>
  <c r="AQ63" i="10" s="1"/>
  <c r="AO59" i="10"/>
  <c r="AN59" i="10"/>
  <c r="AO58" i="10"/>
  <c r="AQ58" i="10" s="1"/>
  <c r="AN58" i="10"/>
  <c r="AO53" i="10"/>
  <c r="AQ53" i="10" s="1"/>
  <c r="AN53" i="10"/>
  <c r="AO52" i="10"/>
  <c r="AQ52" i="10" s="1"/>
  <c r="AN52" i="10"/>
  <c r="AO51" i="10"/>
  <c r="AQ51" i="10" s="1"/>
  <c r="AN51" i="10"/>
  <c r="AQ50" i="10"/>
  <c r="AO50" i="10"/>
  <c r="AN50" i="10"/>
  <c r="AO49" i="10"/>
  <c r="AQ49" i="10" s="1"/>
  <c r="AN49" i="10"/>
  <c r="AO48" i="10"/>
  <c r="AQ48" i="10" s="1"/>
  <c r="AN48" i="10"/>
  <c r="AQ43" i="10"/>
  <c r="AO43" i="10"/>
  <c r="AN43" i="10"/>
  <c r="AO42" i="10"/>
  <c r="AQ42" i="10" s="1"/>
  <c r="AN42" i="10"/>
  <c r="AO41" i="10"/>
  <c r="AQ41" i="10" s="1"/>
  <c r="AN41" i="10"/>
  <c r="AQ40" i="10"/>
  <c r="AO40" i="10"/>
  <c r="AN40" i="10"/>
  <c r="AO35" i="10"/>
  <c r="AQ35" i="10" s="1"/>
  <c r="AN35" i="10"/>
  <c r="AQ34" i="10"/>
  <c r="AO34" i="10"/>
  <c r="AN34" i="10"/>
  <c r="AO33" i="10"/>
  <c r="AQ33" i="10" s="1"/>
  <c r="AQ37" i="10" s="1"/>
  <c r="AQ116" i="10" s="1"/>
  <c r="AN33" i="10"/>
  <c r="AO32" i="10"/>
  <c r="AQ32" i="10" s="1"/>
  <c r="AN32" i="10"/>
  <c r="AN37" i="10" s="1"/>
  <c r="AN116" i="10" s="1"/>
  <c r="AO27" i="10"/>
  <c r="AQ27" i="10" s="1"/>
  <c r="AN27" i="10"/>
  <c r="AO26" i="10"/>
  <c r="AQ26" i="10" s="1"/>
  <c r="AN26" i="10"/>
  <c r="AO25" i="10"/>
  <c r="AQ25" i="10" s="1"/>
  <c r="AN25" i="10"/>
  <c r="AO24" i="10"/>
  <c r="AQ24" i="10" s="1"/>
  <c r="AN24" i="10"/>
  <c r="AO19" i="10"/>
  <c r="AQ19" i="10" s="1"/>
  <c r="AN19" i="10"/>
  <c r="AO18" i="10"/>
  <c r="AQ18" i="10" s="1"/>
  <c r="AN18" i="10"/>
  <c r="AO17" i="10"/>
  <c r="AQ17" i="10" s="1"/>
  <c r="AN17" i="10"/>
  <c r="AO16" i="10"/>
  <c r="AQ16" i="10" s="1"/>
  <c r="AN16" i="10"/>
  <c r="AQ12" i="10"/>
  <c r="AN12" i="10"/>
  <c r="AG219" i="10"/>
  <c r="AG226" i="10" s="1"/>
  <c r="AD219" i="10"/>
  <c r="AD226" i="10" s="1"/>
  <c r="AI209" i="10"/>
  <c r="AF209" i="10"/>
  <c r="AI195" i="10"/>
  <c r="AF195" i="10"/>
  <c r="AI181" i="10"/>
  <c r="AF181" i="10"/>
  <c r="AI173" i="10"/>
  <c r="AF173" i="10"/>
  <c r="AI159" i="10"/>
  <c r="AF159" i="10"/>
  <c r="AI151" i="10"/>
  <c r="AI211" i="10" s="1"/>
  <c r="AF151" i="10"/>
  <c r="AF211" i="10" s="1"/>
  <c r="AG138" i="10"/>
  <c r="AI138" i="10" s="1"/>
  <c r="AD138" i="10"/>
  <c r="AF138" i="10" s="1"/>
  <c r="AG137" i="10"/>
  <c r="AI137" i="10" s="1"/>
  <c r="AD137" i="10"/>
  <c r="AF137" i="10" s="1"/>
  <c r="AG136" i="10"/>
  <c r="AI136" i="10" s="1"/>
  <c r="AD136" i="10"/>
  <c r="AF136" i="10" s="1"/>
  <c r="AG135" i="10"/>
  <c r="AI135" i="10" s="1"/>
  <c r="AD135" i="10"/>
  <c r="AF135" i="10" s="1"/>
  <c r="AF140" i="10" s="1"/>
  <c r="AG130" i="10"/>
  <c r="AI130" i="10" s="1"/>
  <c r="AD130" i="10"/>
  <c r="AF130" i="10" s="1"/>
  <c r="AG129" i="10"/>
  <c r="AI129" i="10" s="1"/>
  <c r="AD129" i="10"/>
  <c r="AF129" i="10" s="1"/>
  <c r="AG128" i="10"/>
  <c r="AI128" i="10" s="1"/>
  <c r="AD128" i="10"/>
  <c r="AF128" i="10" s="1"/>
  <c r="AG125" i="10"/>
  <c r="AD125" i="10"/>
  <c r="AG124" i="10"/>
  <c r="AD124" i="10"/>
  <c r="AG123" i="10"/>
  <c r="AD123" i="10"/>
  <c r="AG122" i="10"/>
  <c r="AD122" i="10"/>
  <c r="AG121" i="10"/>
  <c r="AD121" i="10"/>
  <c r="AG120" i="10"/>
  <c r="AD120" i="10"/>
  <c r="AG119" i="10"/>
  <c r="AD119" i="10"/>
  <c r="AG118" i="10"/>
  <c r="AD118" i="10"/>
  <c r="AG117" i="10"/>
  <c r="AD117" i="10"/>
  <c r="AG116" i="10"/>
  <c r="AD116" i="10"/>
  <c r="AG115" i="10"/>
  <c r="AD115" i="10"/>
  <c r="AG114" i="10"/>
  <c r="AD114" i="10"/>
  <c r="AF111" i="10"/>
  <c r="AG109" i="10"/>
  <c r="AI109" i="10" s="1"/>
  <c r="AF109" i="10"/>
  <c r="AI108" i="10"/>
  <c r="AG108" i="10"/>
  <c r="AF108" i="10"/>
  <c r="AG107" i="10"/>
  <c r="AI107" i="10" s="1"/>
  <c r="AI111" i="10" s="1"/>
  <c r="AF107" i="10"/>
  <c r="AG106" i="10"/>
  <c r="AI106" i="10" s="1"/>
  <c r="AF106" i="10"/>
  <c r="AG101" i="10"/>
  <c r="AI101" i="10" s="1"/>
  <c r="AF101" i="10"/>
  <c r="AG100" i="10"/>
  <c r="AI100" i="10" s="1"/>
  <c r="AF100" i="10"/>
  <c r="AG99" i="10"/>
  <c r="AI99" i="10" s="1"/>
  <c r="AF99" i="10"/>
  <c r="AI98" i="10"/>
  <c r="AG98" i="10"/>
  <c r="AF98" i="10"/>
  <c r="AF103" i="10" s="1"/>
  <c r="AG93" i="10"/>
  <c r="AI93" i="10" s="1"/>
  <c r="AF93" i="10"/>
  <c r="AI92" i="10"/>
  <c r="AG92" i="10"/>
  <c r="AF92" i="10"/>
  <c r="AI91" i="10"/>
  <c r="AG91" i="10"/>
  <c r="AF91" i="10"/>
  <c r="AG90" i="10"/>
  <c r="AI90" i="10" s="1"/>
  <c r="AI95" i="10" s="1"/>
  <c r="AF90" i="10"/>
  <c r="AF95" i="10" s="1"/>
  <c r="AG85" i="10"/>
  <c r="AI85" i="10" s="1"/>
  <c r="AF85" i="10"/>
  <c r="AG84" i="10"/>
  <c r="AI84" i="10" s="1"/>
  <c r="AF84" i="10"/>
  <c r="AG83" i="10"/>
  <c r="AI83" i="10" s="1"/>
  <c r="AF83" i="10"/>
  <c r="AG82" i="10"/>
  <c r="AI82" i="10" s="1"/>
  <c r="AF82" i="10"/>
  <c r="AF79" i="10"/>
  <c r="AG77" i="10"/>
  <c r="AI77" i="10" s="1"/>
  <c r="AF77" i="10"/>
  <c r="AI76" i="10"/>
  <c r="AG76" i="10"/>
  <c r="AF76" i="10"/>
  <c r="AG75" i="10"/>
  <c r="AI75" i="10" s="1"/>
  <c r="AI79" i="10" s="1"/>
  <c r="AI121" i="10" s="1"/>
  <c r="AF75" i="10"/>
  <c r="AG74" i="10"/>
  <c r="AI74" i="10" s="1"/>
  <c r="AF74" i="10"/>
  <c r="AG69" i="10"/>
  <c r="AI69" i="10" s="1"/>
  <c r="AF69" i="10"/>
  <c r="AG68" i="10"/>
  <c r="AI68" i="10" s="1"/>
  <c r="AF68" i="10"/>
  <c r="AG67" i="10"/>
  <c r="AI67" i="10" s="1"/>
  <c r="AF67" i="10"/>
  <c r="AI66" i="10"/>
  <c r="AG66" i="10"/>
  <c r="AF66" i="10"/>
  <c r="AF71" i="10" s="1"/>
  <c r="AF120" i="10" s="1"/>
  <c r="AG61" i="10"/>
  <c r="AI61" i="10" s="1"/>
  <c r="AF61" i="10"/>
  <c r="AI60" i="10"/>
  <c r="AG60" i="10"/>
  <c r="AF60" i="10"/>
  <c r="AI59" i="10"/>
  <c r="AG59" i="10"/>
  <c r="AF59" i="10"/>
  <c r="AG58" i="10"/>
  <c r="AI58" i="10" s="1"/>
  <c r="AI63" i="10" s="1"/>
  <c r="AF58" i="10"/>
  <c r="AF63" i="10" s="1"/>
  <c r="AG53" i="10"/>
  <c r="AI53" i="10" s="1"/>
  <c r="AF53" i="10"/>
  <c r="AG52" i="10"/>
  <c r="AI52" i="10" s="1"/>
  <c r="AF52" i="10"/>
  <c r="AG51" i="10"/>
  <c r="AI51" i="10" s="1"/>
  <c r="AF51" i="10"/>
  <c r="AI50" i="10"/>
  <c r="AG50" i="10"/>
  <c r="AF50" i="10"/>
  <c r="AG49" i="10"/>
  <c r="AI49" i="10" s="1"/>
  <c r="AF49" i="10"/>
  <c r="AG48" i="10"/>
  <c r="AI48" i="10" s="1"/>
  <c r="AF48" i="10"/>
  <c r="AF55" i="10" s="1"/>
  <c r="AF118" i="10" s="1"/>
  <c r="AI43" i="10"/>
  <c r="AG43" i="10"/>
  <c r="AF43" i="10"/>
  <c r="AG42" i="10"/>
  <c r="AI42" i="10" s="1"/>
  <c r="AF42" i="10"/>
  <c r="AG41" i="10"/>
  <c r="AI41" i="10" s="1"/>
  <c r="AF41" i="10"/>
  <c r="AI40" i="10"/>
  <c r="AG40" i="10"/>
  <c r="AF40" i="10"/>
  <c r="AF37" i="10"/>
  <c r="AG35" i="10"/>
  <c r="AI35" i="10" s="1"/>
  <c r="AF35" i="10"/>
  <c r="AI34" i="10"/>
  <c r="AG34" i="10"/>
  <c r="AF34" i="10"/>
  <c r="AG33" i="10"/>
  <c r="AI33" i="10" s="1"/>
  <c r="AF33" i="10"/>
  <c r="AG32" i="10"/>
  <c r="AI32" i="10" s="1"/>
  <c r="AF32" i="10"/>
  <c r="AG27" i="10"/>
  <c r="AI27" i="10" s="1"/>
  <c r="AF27" i="10"/>
  <c r="AG26" i="10"/>
  <c r="AI26" i="10" s="1"/>
  <c r="AF26" i="10"/>
  <c r="AG25" i="10"/>
  <c r="AI25" i="10" s="1"/>
  <c r="AF25" i="10"/>
  <c r="AI24" i="10"/>
  <c r="AG24" i="10"/>
  <c r="AF24" i="10"/>
  <c r="AG19" i="10"/>
  <c r="AI19" i="10" s="1"/>
  <c r="AF19" i="10"/>
  <c r="AG18" i="10"/>
  <c r="AI18" i="10" s="1"/>
  <c r="AF18" i="10"/>
  <c r="AG17" i="10"/>
  <c r="AI17" i="10" s="1"/>
  <c r="AF17" i="10"/>
  <c r="AG16" i="10"/>
  <c r="AI16" i="10" s="1"/>
  <c r="AF16" i="10"/>
  <c r="AI12" i="10"/>
  <c r="AF12" i="10"/>
  <c r="Y219" i="10"/>
  <c r="Y226" i="10" s="1"/>
  <c r="V219" i="10"/>
  <c r="V226" i="10" s="1"/>
  <c r="AA209" i="10"/>
  <c r="X209" i="10"/>
  <c r="AA195" i="10"/>
  <c r="X195" i="10"/>
  <c r="AA181" i="10"/>
  <c r="X181" i="10"/>
  <c r="AA173" i="10"/>
  <c r="X173" i="10"/>
  <c r="AA159" i="10"/>
  <c r="X159" i="10"/>
  <c r="AA151" i="10"/>
  <c r="AA211" i="10" s="1"/>
  <c r="X151" i="10"/>
  <c r="X211" i="10" s="1"/>
  <c r="Y138" i="10"/>
  <c r="AA138" i="10" s="1"/>
  <c r="V138" i="10"/>
  <c r="X138" i="10" s="1"/>
  <c r="Y137" i="10"/>
  <c r="AA137" i="10" s="1"/>
  <c r="V137" i="10"/>
  <c r="X137" i="10" s="1"/>
  <c r="Y136" i="10"/>
  <c r="AA136" i="10" s="1"/>
  <c r="V136" i="10"/>
  <c r="X136" i="10" s="1"/>
  <c r="Y135" i="10"/>
  <c r="AA135" i="10" s="1"/>
  <c r="AA140" i="10" s="1"/>
  <c r="V135" i="10"/>
  <c r="X135" i="10" s="1"/>
  <c r="Y130" i="10"/>
  <c r="AA130" i="10" s="1"/>
  <c r="V130" i="10"/>
  <c r="X130" i="10" s="1"/>
  <c r="Y129" i="10"/>
  <c r="AA129" i="10" s="1"/>
  <c r="V129" i="10"/>
  <c r="X129" i="10" s="1"/>
  <c r="Y128" i="10"/>
  <c r="AA128" i="10" s="1"/>
  <c r="V128" i="10"/>
  <c r="X128" i="10" s="1"/>
  <c r="Y125" i="10"/>
  <c r="V125" i="10"/>
  <c r="Y124" i="10"/>
  <c r="V124" i="10"/>
  <c r="Y123" i="10"/>
  <c r="V123" i="10"/>
  <c r="Y122" i="10"/>
  <c r="V122" i="10"/>
  <c r="Y121" i="10"/>
  <c r="V121" i="10"/>
  <c r="Y120" i="10"/>
  <c r="V120" i="10"/>
  <c r="Y119" i="10"/>
  <c r="V119" i="10"/>
  <c r="Y118" i="10"/>
  <c r="V118" i="10"/>
  <c r="Y117" i="10"/>
  <c r="V117" i="10"/>
  <c r="Y116" i="10"/>
  <c r="V116" i="10"/>
  <c r="Y115" i="10"/>
  <c r="V115" i="10"/>
  <c r="Y114" i="10"/>
  <c r="V114" i="10"/>
  <c r="Y109" i="10"/>
  <c r="AA109" i="10" s="1"/>
  <c r="X109" i="10"/>
  <c r="Y108" i="10"/>
  <c r="AA108" i="10" s="1"/>
  <c r="X108" i="10"/>
  <c r="Y107" i="10"/>
  <c r="AA107" i="10" s="1"/>
  <c r="X107" i="10"/>
  <c r="AA106" i="10"/>
  <c r="Y106" i="10"/>
  <c r="X106" i="10"/>
  <c r="X103" i="10"/>
  <c r="Y101" i="10"/>
  <c r="AA101" i="10" s="1"/>
  <c r="X101" i="10"/>
  <c r="AA100" i="10"/>
  <c r="Y100" i="10"/>
  <c r="X100" i="10"/>
  <c r="Y99" i="10"/>
  <c r="AA99" i="10" s="1"/>
  <c r="AA103" i="10" s="1"/>
  <c r="AA124" i="10" s="1"/>
  <c r="X99" i="10"/>
  <c r="Y98" i="10"/>
  <c r="AA98" i="10" s="1"/>
  <c r="X98" i="10"/>
  <c r="Y93" i="10"/>
  <c r="AA93" i="10" s="1"/>
  <c r="X93" i="10"/>
  <c r="Y92" i="10"/>
  <c r="AA92" i="10" s="1"/>
  <c r="X92" i="10"/>
  <c r="Y91" i="10"/>
  <c r="AA91" i="10" s="1"/>
  <c r="X91" i="10"/>
  <c r="AA90" i="10"/>
  <c r="Y90" i="10"/>
  <c r="X90" i="10"/>
  <c r="X95" i="10" s="1"/>
  <c r="X123" i="10" s="1"/>
  <c r="Y85" i="10"/>
  <c r="AA85" i="10" s="1"/>
  <c r="X85" i="10"/>
  <c r="Y84" i="10"/>
  <c r="AA84" i="10" s="1"/>
  <c r="X84" i="10"/>
  <c r="Y83" i="10"/>
  <c r="AA83" i="10" s="1"/>
  <c r="X83" i="10"/>
  <c r="Y82" i="10"/>
  <c r="AA82" i="10" s="1"/>
  <c r="X82" i="10"/>
  <c r="X87" i="10" s="1"/>
  <c r="Y77" i="10"/>
  <c r="AA77" i="10" s="1"/>
  <c r="X77" i="10"/>
  <c r="Y76" i="10"/>
  <c r="AA76" i="10" s="1"/>
  <c r="X76" i="10"/>
  <c r="Y75" i="10"/>
  <c r="AA75" i="10" s="1"/>
  <c r="X75" i="10"/>
  <c r="AA74" i="10"/>
  <c r="Y74" i="10"/>
  <c r="X74" i="10"/>
  <c r="X71" i="10"/>
  <c r="X120" i="10" s="1"/>
  <c r="Y69" i="10"/>
  <c r="AA69" i="10" s="1"/>
  <c r="X69" i="10"/>
  <c r="AA68" i="10"/>
  <c r="Y68" i="10"/>
  <c r="X68" i="10"/>
  <c r="Y67" i="10"/>
  <c r="AA67" i="10" s="1"/>
  <c r="AA71" i="10" s="1"/>
  <c r="X67" i="10"/>
  <c r="Y66" i="10"/>
  <c r="AA66" i="10" s="1"/>
  <c r="X66" i="10"/>
  <c r="Y61" i="10"/>
  <c r="AA61" i="10" s="1"/>
  <c r="X61" i="10"/>
  <c r="Y60" i="10"/>
  <c r="AA60" i="10" s="1"/>
  <c r="X60" i="10"/>
  <c r="Y59" i="10"/>
  <c r="AA59" i="10" s="1"/>
  <c r="X59" i="10"/>
  <c r="AA58" i="10"/>
  <c r="Y58" i="10"/>
  <c r="X58" i="10"/>
  <c r="X63" i="10" s="1"/>
  <c r="X119" i="10" s="1"/>
  <c r="Y53" i="10"/>
  <c r="AA53" i="10" s="1"/>
  <c r="X53" i="10"/>
  <c r="AA52" i="10"/>
  <c r="Y52" i="10"/>
  <c r="X52" i="10"/>
  <c r="AA51" i="10"/>
  <c r="Y51" i="10"/>
  <c r="X51" i="10"/>
  <c r="Y50" i="10"/>
  <c r="AA50" i="10" s="1"/>
  <c r="X50" i="10"/>
  <c r="Y49" i="10"/>
  <c r="AA49" i="10" s="1"/>
  <c r="X49" i="10"/>
  <c r="X55" i="10" s="1"/>
  <c r="AA48" i="10"/>
  <c r="AA55" i="10" s="1"/>
  <c r="AA118" i="10" s="1"/>
  <c r="Y48" i="10"/>
  <c r="X48" i="10"/>
  <c r="X45" i="10"/>
  <c r="X117" i="10" s="1"/>
  <c r="Y43" i="10"/>
  <c r="AA43" i="10" s="1"/>
  <c r="X43" i="10"/>
  <c r="AA42" i="10"/>
  <c r="Y42" i="10"/>
  <c r="X42" i="10"/>
  <c r="Y41" i="10"/>
  <c r="AA41" i="10" s="1"/>
  <c r="X41" i="10"/>
  <c r="Y40" i="10"/>
  <c r="AA40" i="10" s="1"/>
  <c r="X40" i="10"/>
  <c r="Y35" i="10"/>
  <c r="AA35" i="10" s="1"/>
  <c r="X35" i="10"/>
  <c r="Y34" i="10"/>
  <c r="AA34" i="10" s="1"/>
  <c r="X34" i="10"/>
  <c r="Y33" i="10"/>
  <c r="AA33" i="10" s="1"/>
  <c r="X33" i="10"/>
  <c r="AA32" i="10"/>
  <c r="Y32" i="10"/>
  <c r="X32" i="10"/>
  <c r="Y27" i="10"/>
  <c r="AA27" i="10" s="1"/>
  <c r="X27" i="10"/>
  <c r="Y26" i="10"/>
  <c r="AA26" i="10" s="1"/>
  <c r="X26" i="10"/>
  <c r="Y25" i="10"/>
  <c r="AA25" i="10" s="1"/>
  <c r="X25" i="10"/>
  <c r="Y24" i="10"/>
  <c r="AA24" i="10" s="1"/>
  <c r="X24" i="10"/>
  <c r="X29" i="10" s="1"/>
  <c r="X115" i="10" s="1"/>
  <c r="AA19" i="10"/>
  <c r="Y19" i="10"/>
  <c r="X19" i="10"/>
  <c r="Y18" i="10"/>
  <c r="AA18" i="10" s="1"/>
  <c r="X18" i="10"/>
  <c r="Y17" i="10"/>
  <c r="AA17" i="10" s="1"/>
  <c r="X17" i="10"/>
  <c r="Y16" i="10"/>
  <c r="AA16" i="10" s="1"/>
  <c r="X16" i="10"/>
  <c r="AA12" i="10"/>
  <c r="X12" i="10"/>
  <c r="AN21" i="10" l="1"/>
  <c r="AK21" i="15" s="1"/>
  <c r="U29" i="15"/>
  <c r="AA29" i="10"/>
  <c r="V29" i="15" s="1"/>
  <c r="AI21" i="10"/>
  <c r="AD21" i="15" s="1"/>
  <c r="AF21" i="10"/>
  <c r="AC21" i="15" s="1"/>
  <c r="AA87" i="10"/>
  <c r="S55" i="15"/>
  <c r="S215" i="15"/>
  <c r="W209" i="15"/>
  <c r="AA132" i="15"/>
  <c r="AE55" i="15"/>
  <c r="AM173" i="15"/>
  <c r="K211" i="15"/>
  <c r="W45" i="15"/>
  <c r="AA45" i="15"/>
  <c r="AA195" i="15"/>
  <c r="K209" i="15"/>
  <c r="K215" i="15"/>
  <c r="K220" i="15"/>
  <c r="O211" i="15"/>
  <c r="S111" i="15"/>
  <c r="S142" i="15"/>
  <c r="S159" i="15"/>
  <c r="W37" i="15"/>
  <c r="W55" i="15"/>
  <c r="W71" i="15"/>
  <c r="AA21" i="15"/>
  <c r="AA37" i="15"/>
  <c r="AA55" i="15"/>
  <c r="AA71" i="15"/>
  <c r="AA159" i="15"/>
  <c r="AA181" i="15"/>
  <c r="AA209" i="15"/>
  <c r="AA215" i="15"/>
  <c r="AA220" i="15"/>
  <c r="AE111" i="15"/>
  <c r="AE159" i="15"/>
  <c r="AM103" i="15"/>
  <c r="K224" i="15"/>
  <c r="K63" i="15"/>
  <c r="K159" i="15"/>
  <c r="K181" i="15"/>
  <c r="O159" i="15"/>
  <c r="S173" i="15"/>
  <c r="W79" i="15"/>
  <c r="AA79" i="15"/>
  <c r="AA216" i="15"/>
  <c r="AE173" i="15"/>
  <c r="K111" i="15"/>
  <c r="O209" i="15"/>
  <c r="S45" i="15"/>
  <c r="S211" i="15"/>
  <c r="W111" i="15"/>
  <c r="AA111" i="15"/>
  <c r="AE45" i="15"/>
  <c r="AE211" i="15"/>
  <c r="K29" i="15"/>
  <c r="K103" i="15"/>
  <c r="K173" i="15"/>
  <c r="K195" i="15"/>
  <c r="O37" i="15"/>
  <c r="O55" i="15"/>
  <c r="O195" i="15"/>
  <c r="S37" i="15"/>
  <c r="S79" i="15"/>
  <c r="S95" i="15"/>
  <c r="S209" i="15"/>
  <c r="S224" i="15"/>
  <c r="S231" i="15"/>
  <c r="W63" i="15"/>
  <c r="W181" i="15"/>
  <c r="AA29" i="15"/>
  <c r="AA103" i="15"/>
  <c r="AA151" i="15"/>
  <c r="AA211" i="15"/>
  <c r="AE37" i="15"/>
  <c r="AE79" i="15"/>
  <c r="AE95" i="15"/>
  <c r="AE209" i="15"/>
  <c r="AM45" i="15"/>
  <c r="AM63" i="15"/>
  <c r="AQ119" i="10"/>
  <c r="AN125" i="10"/>
  <c r="AN121" i="10"/>
  <c r="AN123" i="10"/>
  <c r="AI123" i="10"/>
  <c r="AI125" i="10"/>
  <c r="AI119" i="10"/>
  <c r="AF123" i="10"/>
  <c r="AF125" i="10"/>
  <c r="AF116" i="10"/>
  <c r="AF119" i="10"/>
  <c r="AF121" i="10"/>
  <c r="AF124" i="10"/>
  <c r="AQ21" i="10"/>
  <c r="AL21" i="15" s="1"/>
  <c r="AM21" i="15" s="1"/>
  <c r="AQ71" i="10"/>
  <c r="AQ120" i="10" s="1"/>
  <c r="AQ103" i="10"/>
  <c r="AQ124" i="10" s="1"/>
  <c r="AQ87" i="10"/>
  <c r="AN29" i="10"/>
  <c r="AQ45" i="10"/>
  <c r="AQ117" i="10" s="1"/>
  <c r="AN55" i="10"/>
  <c r="AN118" i="10" s="1"/>
  <c r="AQ55" i="10"/>
  <c r="AQ118" i="10" s="1"/>
  <c r="AN114" i="10"/>
  <c r="AQ29" i="10"/>
  <c r="AN45" i="10"/>
  <c r="AN117" i="10" s="1"/>
  <c r="AQ111" i="10"/>
  <c r="AQ125" i="10" s="1"/>
  <c r="AA115" i="10"/>
  <c r="AA120" i="10"/>
  <c r="X118" i="10"/>
  <c r="X122" i="10"/>
  <c r="X124" i="10"/>
  <c r="AI37" i="10"/>
  <c r="AI116" i="10" s="1"/>
  <c r="AI87" i="10"/>
  <c r="AF29" i="10"/>
  <c r="AI45" i="10"/>
  <c r="AI117" i="10" s="1"/>
  <c r="AI55" i="10"/>
  <c r="AI118" i="10" s="1"/>
  <c r="AI71" i="10"/>
  <c r="AI120" i="10" s="1"/>
  <c r="AF87" i="10"/>
  <c r="AF122" i="10" s="1"/>
  <c r="AI103" i="10"/>
  <c r="AI124" i="10" s="1"/>
  <c r="AI29" i="10"/>
  <c r="AF45" i="10"/>
  <c r="AF117" i="10" s="1"/>
  <c r="AI140" i="10"/>
  <c r="AA45" i="10"/>
  <c r="AA117" i="10" s="1"/>
  <c r="AA79" i="10"/>
  <c r="AA121" i="10" s="1"/>
  <c r="AA111" i="10"/>
  <c r="AA125" i="10" s="1"/>
  <c r="AA21" i="10"/>
  <c r="V21" i="15" s="1"/>
  <c r="X37" i="10"/>
  <c r="X116" i="10" s="1"/>
  <c r="AA63" i="10"/>
  <c r="AA119" i="10" s="1"/>
  <c r="X79" i="10"/>
  <c r="X121" i="10" s="1"/>
  <c r="AA95" i="10"/>
  <c r="AA123" i="10" s="1"/>
  <c r="X111" i="10"/>
  <c r="X125" i="10" s="1"/>
  <c r="X21" i="10"/>
  <c r="U21" i="15" s="1"/>
  <c r="AA37" i="10"/>
  <c r="AA116" i="10" s="1"/>
  <c r="X140" i="10"/>
  <c r="P16" i="10"/>
  <c r="P17" i="10"/>
  <c r="P18" i="10"/>
  <c r="P19" i="10"/>
  <c r="P24" i="10"/>
  <c r="P25" i="10"/>
  <c r="P29" i="10" s="1"/>
  <c r="P26" i="10"/>
  <c r="P27" i="10"/>
  <c r="P32" i="10"/>
  <c r="P33" i="10"/>
  <c r="P34" i="10"/>
  <c r="P35" i="10"/>
  <c r="P37" i="10"/>
  <c r="P40" i="10"/>
  <c r="P41" i="10"/>
  <c r="P42" i="10"/>
  <c r="P43" i="10"/>
  <c r="P45" i="10"/>
  <c r="P48" i="10"/>
  <c r="P49" i="10"/>
  <c r="P50" i="10"/>
  <c r="P51" i="10"/>
  <c r="P52" i="10"/>
  <c r="P53" i="10"/>
  <c r="P55" i="10"/>
  <c r="P58" i="10"/>
  <c r="P59" i="10"/>
  <c r="P60" i="10"/>
  <c r="P61" i="10"/>
  <c r="P63" i="10"/>
  <c r="P66" i="10"/>
  <c r="P67" i="10"/>
  <c r="P68" i="10"/>
  <c r="P69" i="10"/>
  <c r="P71" i="10"/>
  <c r="P74" i="10"/>
  <c r="P75" i="10"/>
  <c r="P76" i="10"/>
  <c r="P77" i="10"/>
  <c r="P79" i="10"/>
  <c r="P82" i="10"/>
  <c r="P83" i="10"/>
  <c r="P84" i="10"/>
  <c r="P85" i="10"/>
  <c r="P87" i="10"/>
  <c r="P90" i="10"/>
  <c r="P91" i="10"/>
  <c r="P92" i="10"/>
  <c r="P93" i="10"/>
  <c r="P95" i="10"/>
  <c r="P98" i="10"/>
  <c r="P99" i="10"/>
  <c r="P100" i="10"/>
  <c r="P101" i="10"/>
  <c r="P103" i="10"/>
  <c r="P106" i="10"/>
  <c r="P107" i="10"/>
  <c r="P108" i="10"/>
  <c r="P109" i="10"/>
  <c r="P111" i="10"/>
  <c r="N114" i="10"/>
  <c r="N115" i="10"/>
  <c r="N116" i="10"/>
  <c r="P116" i="10"/>
  <c r="N117" i="10"/>
  <c r="P117" i="10"/>
  <c r="N118" i="10"/>
  <c r="P118" i="10"/>
  <c r="N119" i="10"/>
  <c r="P119" i="10"/>
  <c r="N120" i="10"/>
  <c r="P120" i="10"/>
  <c r="N121" i="10"/>
  <c r="P121" i="10"/>
  <c r="N122" i="10"/>
  <c r="P122" i="10"/>
  <c r="N123" i="10"/>
  <c r="P123" i="10"/>
  <c r="N124" i="10"/>
  <c r="P124" i="10"/>
  <c r="N125" i="10"/>
  <c r="P125" i="10"/>
  <c r="N128" i="10"/>
  <c r="P128" i="10"/>
  <c r="N129" i="10"/>
  <c r="P129" i="10"/>
  <c r="N130" i="10"/>
  <c r="P130" i="10"/>
  <c r="N135" i="10"/>
  <c r="P135" i="10"/>
  <c r="N136" i="10"/>
  <c r="P136" i="10"/>
  <c r="N137" i="10"/>
  <c r="P137" i="10"/>
  <c r="N138" i="10"/>
  <c r="P138" i="10"/>
  <c r="P140" i="10"/>
  <c r="P151" i="10"/>
  <c r="P159" i="10"/>
  <c r="P181" i="10"/>
  <c r="P195" i="10"/>
  <c r="P173" i="10"/>
  <c r="P209" i="10"/>
  <c r="P211" i="10"/>
  <c r="N219" i="10"/>
  <c r="N226" i="10"/>
  <c r="Q16" i="10"/>
  <c r="S16" i="10"/>
  <c r="Q17" i="10"/>
  <c r="S17" i="10" s="1"/>
  <c r="Q18" i="10"/>
  <c r="S18" i="10" s="1"/>
  <c r="Q19" i="10"/>
  <c r="S19" i="10"/>
  <c r="Q24" i="10"/>
  <c r="S24" i="10"/>
  <c r="S29" i="10" s="1"/>
  <c r="Q25" i="10"/>
  <c r="S25" i="10"/>
  <c r="Q26" i="10"/>
  <c r="S26" i="10"/>
  <c r="Q27" i="10"/>
  <c r="S27" i="10"/>
  <c r="Q32" i="10"/>
  <c r="S32" i="10"/>
  <c r="Q33" i="10"/>
  <c r="S33" i="10"/>
  <c r="Q34" i="10"/>
  <c r="S34" i="10"/>
  <c r="Q35" i="10"/>
  <c r="S35" i="10"/>
  <c r="S37" i="10"/>
  <c r="Q40" i="10"/>
  <c r="S40" i="10"/>
  <c r="Q41" i="10"/>
  <c r="S41" i="10"/>
  <c r="Q42" i="10"/>
  <c r="S42" i="10"/>
  <c r="Q43" i="10"/>
  <c r="S43" i="10"/>
  <c r="S45" i="10"/>
  <c r="Q48" i="10"/>
  <c r="S48" i="10"/>
  <c r="Q49" i="10"/>
  <c r="S49" i="10"/>
  <c r="Q50" i="10"/>
  <c r="S50" i="10"/>
  <c r="Q51" i="10"/>
  <c r="S51" i="10"/>
  <c r="Q52" i="10"/>
  <c r="S52" i="10"/>
  <c r="Q53" i="10"/>
  <c r="S53" i="10"/>
  <c r="S55" i="10"/>
  <c r="Q58" i="10"/>
  <c r="S58" i="10"/>
  <c r="Q59" i="10"/>
  <c r="S59" i="10"/>
  <c r="Q60" i="10"/>
  <c r="S60" i="10"/>
  <c r="Q61" i="10"/>
  <c r="S61" i="10"/>
  <c r="S63" i="10"/>
  <c r="Q66" i="10"/>
  <c r="S66" i="10"/>
  <c r="Q67" i="10"/>
  <c r="S67" i="10"/>
  <c r="Q68" i="10"/>
  <c r="S68" i="10"/>
  <c r="Q69" i="10"/>
  <c r="S69" i="10"/>
  <c r="S71" i="10"/>
  <c r="Q74" i="10"/>
  <c r="S74" i="10"/>
  <c r="Q75" i="10"/>
  <c r="S75" i="10"/>
  <c r="Q76" i="10"/>
  <c r="S76" i="10"/>
  <c r="Q77" i="10"/>
  <c r="S77" i="10"/>
  <c r="S79" i="10"/>
  <c r="Q82" i="10"/>
  <c r="S82" i="10"/>
  <c r="Q83" i="10"/>
  <c r="S83" i="10" s="1"/>
  <c r="Q84" i="10"/>
  <c r="S84" i="10"/>
  <c r="Q85" i="10"/>
  <c r="S85" i="10" s="1"/>
  <c r="Q90" i="10"/>
  <c r="S90" i="10"/>
  <c r="Q91" i="10"/>
  <c r="S91" i="10"/>
  <c r="Q92" i="10"/>
  <c r="S92" i="10"/>
  <c r="Q93" i="10"/>
  <c r="S93" i="10"/>
  <c r="S95" i="10"/>
  <c r="Q98" i="10"/>
  <c r="S98" i="10"/>
  <c r="Q99" i="10"/>
  <c r="S99" i="10"/>
  <c r="Q100" i="10"/>
  <c r="S100" i="10"/>
  <c r="Q101" i="10"/>
  <c r="S101" i="10"/>
  <c r="S103" i="10"/>
  <c r="Q106" i="10"/>
  <c r="S106" i="10"/>
  <c r="Q107" i="10"/>
  <c r="S107" i="10"/>
  <c r="Q108" i="10"/>
  <c r="S108" i="10"/>
  <c r="Q109" i="10"/>
  <c r="S109" i="10"/>
  <c r="S111" i="10"/>
  <c r="Q114" i="10"/>
  <c r="Q115" i="10"/>
  <c r="Q116" i="10"/>
  <c r="S116" i="10"/>
  <c r="Q117" i="10"/>
  <c r="S117" i="10"/>
  <c r="Q118" i="10"/>
  <c r="S118" i="10"/>
  <c r="Q119" i="10"/>
  <c r="S119" i="10"/>
  <c r="Q120" i="10"/>
  <c r="S120" i="10"/>
  <c r="Q121" i="10"/>
  <c r="S121" i="10"/>
  <c r="Q122" i="10"/>
  <c r="Q123" i="10"/>
  <c r="S123" i="10"/>
  <c r="Q124" i="10"/>
  <c r="S124" i="10"/>
  <c r="Q125" i="10"/>
  <c r="S125" i="10"/>
  <c r="Q128" i="10"/>
  <c r="S128" i="10"/>
  <c r="Q129" i="10"/>
  <c r="S129" i="10"/>
  <c r="Q130" i="10"/>
  <c r="S130" i="10"/>
  <c r="Q135" i="10"/>
  <c r="S135" i="10"/>
  <c r="Q136" i="10"/>
  <c r="S136" i="10"/>
  <c r="Q137" i="10"/>
  <c r="S137" i="10"/>
  <c r="Q138" i="10"/>
  <c r="S138" i="10"/>
  <c r="S140" i="10"/>
  <c r="S151" i="10"/>
  <c r="S159" i="10"/>
  <c r="S181" i="10"/>
  <c r="S195" i="10"/>
  <c r="S173" i="10"/>
  <c r="S209" i="10"/>
  <c r="S211" i="10"/>
  <c r="Q219" i="10"/>
  <c r="Q226" i="10"/>
  <c r="S12" i="10"/>
  <c r="P12" i="10"/>
  <c r="I18" i="10"/>
  <c r="K18" i="10" s="1"/>
  <c r="K21" i="10" s="1"/>
  <c r="H18" i="10"/>
  <c r="E7" i="15"/>
  <c r="F14" i="15"/>
  <c r="E14" i="15"/>
  <c r="F211" i="15"/>
  <c r="F209" i="15"/>
  <c r="E209" i="15"/>
  <c r="G209" i="15" s="1"/>
  <c r="F195" i="15"/>
  <c r="F181" i="15"/>
  <c r="E181" i="15"/>
  <c r="G181" i="15" s="1"/>
  <c r="F173" i="15"/>
  <c r="E173" i="15"/>
  <c r="F159" i="15"/>
  <c r="E159" i="15"/>
  <c r="G159" i="15" s="1"/>
  <c r="F151" i="15"/>
  <c r="E151" i="15"/>
  <c r="F111" i="15"/>
  <c r="E111" i="15"/>
  <c r="G111" i="15" s="1"/>
  <c r="F103" i="15"/>
  <c r="G103" i="15" s="1"/>
  <c r="E103" i="15"/>
  <c r="F95" i="15"/>
  <c r="E95" i="15"/>
  <c r="G95" i="15" s="1"/>
  <c r="E87" i="15"/>
  <c r="F79" i="15"/>
  <c r="E79" i="15"/>
  <c r="F71" i="15"/>
  <c r="E71" i="15"/>
  <c r="G71" i="15" s="1"/>
  <c r="F45" i="15"/>
  <c r="E45" i="15"/>
  <c r="G45" i="15" s="1"/>
  <c r="F37" i="15"/>
  <c r="E37" i="15"/>
  <c r="G140" i="15"/>
  <c r="G79" i="15"/>
  <c r="J48" i="23"/>
  <c r="I46" i="23"/>
  <c r="H46" i="23"/>
  <c r="G46" i="23"/>
  <c r="G45" i="23"/>
  <c r="G47" i="23"/>
  <c r="F46" i="23"/>
  <c r="E46" i="23"/>
  <c r="D46" i="23"/>
  <c r="H45" i="23"/>
  <c r="H47" i="23"/>
  <c r="H49" i="23"/>
  <c r="F45" i="23"/>
  <c r="F47" i="23"/>
  <c r="F49" i="23"/>
  <c r="D45" i="23"/>
  <c r="D47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D49" i="23"/>
  <c r="E45" i="23"/>
  <c r="E47" i="23"/>
  <c r="E49" i="23"/>
  <c r="I45" i="23"/>
  <c r="I47" i="23"/>
  <c r="I49" i="23"/>
  <c r="J46" i="23"/>
  <c r="G49" i="23"/>
  <c r="J47" i="23"/>
  <c r="J49" i="23"/>
  <c r="J45" i="23"/>
  <c r="C45" i="14"/>
  <c r="D35" i="14"/>
  <c r="D37" i="14"/>
  <c r="D38" i="14"/>
  <c r="E35" i="14"/>
  <c r="E37" i="14"/>
  <c r="E38" i="14"/>
  <c r="C35" i="14"/>
  <c r="C37" i="14"/>
  <c r="C38" i="14"/>
  <c r="K12" i="10"/>
  <c r="H12" i="10"/>
  <c r="B231" i="15"/>
  <c r="B230" i="15"/>
  <c r="B229" i="15"/>
  <c r="B228" i="15"/>
  <c r="B227" i="15"/>
  <c r="B224" i="15"/>
  <c r="B223" i="15"/>
  <c r="B222" i="15"/>
  <c r="B221" i="15"/>
  <c r="B220" i="15"/>
  <c r="B219" i="15"/>
  <c r="B218" i="15"/>
  <c r="B217" i="15"/>
  <c r="B216" i="15"/>
  <c r="B215" i="15"/>
  <c r="B214" i="15"/>
  <c r="B213" i="15"/>
  <c r="B211" i="15"/>
  <c r="B210" i="15"/>
  <c r="B209" i="15"/>
  <c r="B208" i="15"/>
  <c r="B207" i="15"/>
  <c r="B206" i="15"/>
  <c r="B205" i="15"/>
  <c r="B204" i="15"/>
  <c r="B203" i="15"/>
  <c r="B202" i="15"/>
  <c r="B201" i="15"/>
  <c r="B200" i="15"/>
  <c r="B199" i="15"/>
  <c r="B198" i="15"/>
  <c r="B197" i="15"/>
  <c r="B196" i="15"/>
  <c r="B195" i="15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80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B167" i="15"/>
  <c r="B166" i="15"/>
  <c r="B165" i="15"/>
  <c r="B164" i="15"/>
  <c r="B163" i="15"/>
  <c r="B162" i="15"/>
  <c r="B161" i="15"/>
  <c r="B160" i="15"/>
  <c r="B159" i="15"/>
  <c r="B158" i="15"/>
  <c r="B157" i="15"/>
  <c r="B156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6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4" i="15"/>
  <c r="B103" i="15"/>
  <c r="B102" i="15"/>
  <c r="B101" i="15"/>
  <c r="B100" i="15"/>
  <c r="B99" i="15"/>
  <c r="B98" i="15"/>
  <c r="B96" i="15"/>
  <c r="B95" i="15"/>
  <c r="B94" i="15"/>
  <c r="B93" i="15"/>
  <c r="B92" i="15"/>
  <c r="B91" i="15"/>
  <c r="B90" i="15"/>
  <c r="B88" i="15"/>
  <c r="B87" i="15"/>
  <c r="B86" i="15"/>
  <c r="B85" i="15"/>
  <c r="B84" i="15"/>
  <c r="B83" i="15"/>
  <c r="B82" i="15"/>
  <c r="B80" i="15"/>
  <c r="B79" i="15"/>
  <c r="B78" i="15"/>
  <c r="B77" i="15"/>
  <c r="B76" i="15"/>
  <c r="B75" i="15"/>
  <c r="B74" i="15"/>
  <c r="B72" i="15"/>
  <c r="B71" i="15"/>
  <c r="B70" i="15"/>
  <c r="B69" i="15"/>
  <c r="B68" i="15"/>
  <c r="B67" i="15"/>
  <c r="B66" i="15"/>
  <c r="B64" i="15"/>
  <c r="B63" i="15"/>
  <c r="B62" i="15"/>
  <c r="B61" i="15"/>
  <c r="B60" i="15"/>
  <c r="B59" i="15"/>
  <c r="B58" i="15"/>
  <c r="B56" i="15"/>
  <c r="B55" i="15"/>
  <c r="B54" i="15"/>
  <c r="B53" i="15"/>
  <c r="B52" i="15"/>
  <c r="B51" i="15"/>
  <c r="B50" i="15"/>
  <c r="B49" i="15"/>
  <c r="B48" i="15"/>
  <c r="B46" i="15"/>
  <c r="B45" i="15"/>
  <c r="B44" i="15"/>
  <c r="B43" i="15"/>
  <c r="B42" i="15"/>
  <c r="B41" i="15"/>
  <c r="B40" i="15"/>
  <c r="B38" i="15"/>
  <c r="B37" i="15"/>
  <c r="B36" i="15"/>
  <c r="B35" i="15"/>
  <c r="B34" i="15"/>
  <c r="B33" i="15"/>
  <c r="B32" i="15"/>
  <c r="B30" i="15"/>
  <c r="B29" i="15"/>
  <c r="B28" i="15"/>
  <c r="B27" i="15"/>
  <c r="B26" i="15"/>
  <c r="B25" i="15"/>
  <c r="B24" i="15"/>
  <c r="B22" i="15"/>
  <c r="B21" i="15"/>
  <c r="B20" i="15"/>
  <c r="B19" i="15"/>
  <c r="B18" i="15"/>
  <c r="B17" i="15"/>
  <c r="B16" i="15"/>
  <c r="B14" i="15"/>
  <c r="B13" i="15"/>
  <c r="C2" i="15"/>
  <c r="C3" i="15"/>
  <c r="C1" i="15"/>
  <c r="F138" i="10"/>
  <c r="C2" i="22"/>
  <c r="F137" i="10"/>
  <c r="I130" i="10"/>
  <c r="I129" i="10"/>
  <c r="I128" i="10"/>
  <c r="F129" i="10"/>
  <c r="F130" i="10"/>
  <c r="F128" i="10"/>
  <c r="I115" i="10"/>
  <c r="I116" i="10"/>
  <c r="I117" i="10"/>
  <c r="I118" i="10"/>
  <c r="I119" i="10"/>
  <c r="I120" i="10"/>
  <c r="I121" i="10"/>
  <c r="I122" i="10"/>
  <c r="I123" i="10"/>
  <c r="I124" i="10"/>
  <c r="I125" i="10"/>
  <c r="I114" i="10"/>
  <c r="F115" i="10"/>
  <c r="F116" i="10"/>
  <c r="F117" i="10"/>
  <c r="F118" i="10"/>
  <c r="F119" i="10"/>
  <c r="F120" i="10"/>
  <c r="F121" i="10"/>
  <c r="F122" i="10"/>
  <c r="F123" i="10"/>
  <c r="F124" i="10"/>
  <c r="F125" i="10"/>
  <c r="F114" i="10"/>
  <c r="F219" i="10"/>
  <c r="F136" i="10"/>
  <c r="F135" i="10"/>
  <c r="D2" i="22"/>
  <c r="I107" i="10"/>
  <c r="I108" i="10"/>
  <c r="I109" i="10"/>
  <c r="I106" i="10"/>
  <c r="E2" i="22"/>
  <c r="F2" i="22"/>
  <c r="G2" i="22"/>
  <c r="H2" i="22"/>
  <c r="I2" i="22"/>
  <c r="J2" i="22"/>
  <c r="K2" i="22"/>
  <c r="L2" i="22"/>
  <c r="I135" i="10"/>
  <c r="I137" i="10"/>
  <c r="I138" i="10"/>
  <c r="I136" i="10"/>
  <c r="I219" i="10"/>
  <c r="I226" i="10"/>
  <c r="B226" i="10"/>
  <c r="B226" i="15"/>
  <c r="F226" i="10"/>
  <c r="K108" i="10"/>
  <c r="K109" i="10"/>
  <c r="H108" i="10"/>
  <c r="H109" i="10"/>
  <c r="H209" i="10"/>
  <c r="K195" i="10"/>
  <c r="H195" i="10"/>
  <c r="E195" i="15"/>
  <c r="G195" i="15"/>
  <c r="K181" i="10"/>
  <c r="H181" i="10"/>
  <c r="K173" i="10"/>
  <c r="H173" i="10"/>
  <c r="H159" i="10"/>
  <c r="K159" i="10"/>
  <c r="K151" i="10"/>
  <c r="H151" i="10"/>
  <c r="K137" i="10"/>
  <c r="K138" i="10"/>
  <c r="H137" i="10"/>
  <c r="H138" i="10"/>
  <c r="K209" i="10"/>
  <c r="H19" i="10"/>
  <c r="K107" i="10"/>
  <c r="H107" i="10"/>
  <c r="K106" i="10"/>
  <c r="H106" i="10"/>
  <c r="H99" i="10"/>
  <c r="H100" i="10"/>
  <c r="H101" i="10"/>
  <c r="H98" i="10"/>
  <c r="H91" i="10"/>
  <c r="H92" i="10"/>
  <c r="H93" i="10"/>
  <c r="H90" i="10"/>
  <c r="H83" i="10"/>
  <c r="H84" i="10"/>
  <c r="H85" i="10"/>
  <c r="H82" i="10"/>
  <c r="H75" i="10"/>
  <c r="H76" i="10"/>
  <c r="H77" i="10"/>
  <c r="H74" i="10"/>
  <c r="H67" i="10"/>
  <c r="H68" i="10"/>
  <c r="H69" i="10"/>
  <c r="H66" i="10"/>
  <c r="H59" i="10"/>
  <c r="H60" i="10"/>
  <c r="H61" i="10"/>
  <c r="H58" i="10"/>
  <c r="H49" i="10"/>
  <c r="H50" i="10"/>
  <c r="H51" i="10"/>
  <c r="H52" i="10"/>
  <c r="H53" i="10"/>
  <c r="H48" i="10"/>
  <c r="H41" i="10"/>
  <c r="H42" i="10"/>
  <c r="H43" i="10"/>
  <c r="H40" i="10"/>
  <c r="H33" i="10"/>
  <c r="H34" i="10"/>
  <c r="H35" i="10"/>
  <c r="H32" i="10"/>
  <c r="H25" i="10"/>
  <c r="H26" i="10"/>
  <c r="H29" i="10" s="1"/>
  <c r="H27" i="10"/>
  <c r="H24" i="10"/>
  <c r="H17" i="10"/>
  <c r="H111" i="10"/>
  <c r="K111" i="10"/>
  <c r="K211" i="10"/>
  <c r="H211" i="10"/>
  <c r="E211" i="15"/>
  <c r="G211" i="15"/>
  <c r="H16" i="10"/>
  <c r="K136" i="10"/>
  <c r="K135" i="10"/>
  <c r="H136" i="10"/>
  <c r="H135" i="10"/>
  <c r="K129" i="10"/>
  <c r="K130" i="10"/>
  <c r="K128" i="10"/>
  <c r="H129" i="10"/>
  <c r="H130" i="10"/>
  <c r="H128" i="10"/>
  <c r="I101" i="10"/>
  <c r="K101" i="10"/>
  <c r="I100" i="10"/>
  <c r="K100" i="10"/>
  <c r="I99" i="10"/>
  <c r="K99" i="10"/>
  <c r="I98" i="10"/>
  <c r="K98" i="10"/>
  <c r="I93" i="10"/>
  <c r="K93" i="10"/>
  <c r="I92" i="10"/>
  <c r="K92" i="10"/>
  <c r="I91" i="10"/>
  <c r="K91" i="10"/>
  <c r="I90" i="10"/>
  <c r="K90" i="10"/>
  <c r="I77" i="10"/>
  <c r="K77" i="10"/>
  <c r="I76" i="10"/>
  <c r="K76" i="10"/>
  <c r="I75" i="10"/>
  <c r="K75" i="10"/>
  <c r="I74" i="10"/>
  <c r="K74" i="10"/>
  <c r="I53" i="10"/>
  <c r="K53" i="10"/>
  <c r="I43" i="10"/>
  <c r="K43" i="10"/>
  <c r="I42" i="10"/>
  <c r="K42" i="10"/>
  <c r="I41" i="10"/>
  <c r="K41" i="10"/>
  <c r="I40" i="10"/>
  <c r="K40" i="10"/>
  <c r="I35" i="10"/>
  <c r="K35" i="10"/>
  <c r="I34" i="10"/>
  <c r="K34" i="10"/>
  <c r="I33" i="10"/>
  <c r="K33" i="10"/>
  <c r="I32" i="10"/>
  <c r="K32" i="10"/>
  <c r="B105" i="10"/>
  <c r="B105" i="15"/>
  <c r="B97" i="10"/>
  <c r="B97" i="15"/>
  <c r="B89" i="10"/>
  <c r="B89" i="15"/>
  <c r="B81" i="10"/>
  <c r="B81" i="15"/>
  <c r="B73" i="10"/>
  <c r="B73" i="15"/>
  <c r="B65" i="10"/>
  <c r="B65" i="15"/>
  <c r="B57" i="10"/>
  <c r="B57" i="15"/>
  <c r="B47" i="10"/>
  <c r="B47" i="15"/>
  <c r="B39" i="10"/>
  <c r="B39" i="15"/>
  <c r="B31" i="10"/>
  <c r="B31" i="15"/>
  <c r="B23" i="10"/>
  <c r="B23" i="15"/>
  <c r="B15" i="10"/>
  <c r="B15" i="15"/>
  <c r="K79" i="10"/>
  <c r="K121" i="10"/>
  <c r="H103" i="10"/>
  <c r="H79" i="10"/>
  <c r="H95" i="10"/>
  <c r="K103" i="10"/>
  <c r="K95" i="10"/>
  <c r="K123" i="10"/>
  <c r="H37" i="10"/>
  <c r="H45" i="10"/>
  <c r="K45" i="10"/>
  <c r="K37" i="10"/>
  <c r="H123" i="10"/>
  <c r="H121" i="10"/>
  <c r="K124" i="10"/>
  <c r="K117" i="10"/>
  <c r="K116" i="10"/>
  <c r="H116" i="10"/>
  <c r="H117" i="10"/>
  <c r="H124" i="10"/>
  <c r="I59" i="10"/>
  <c r="K59" i="10"/>
  <c r="I60" i="10"/>
  <c r="K60" i="10"/>
  <c r="I61" i="10"/>
  <c r="K61" i="10"/>
  <c r="I58" i="10"/>
  <c r="K58" i="10"/>
  <c r="I25" i="10"/>
  <c r="K25" i="10"/>
  <c r="I26" i="10"/>
  <c r="K26" i="10" s="1"/>
  <c r="I27" i="10"/>
  <c r="K27" i="10"/>
  <c r="I24" i="10"/>
  <c r="K24" i="10" s="1"/>
  <c r="I17" i="10"/>
  <c r="K17" i="10"/>
  <c r="I19" i="10"/>
  <c r="K19" i="10"/>
  <c r="I16" i="10"/>
  <c r="K16" i="10"/>
  <c r="I49" i="10"/>
  <c r="K49" i="10"/>
  <c r="I50" i="10"/>
  <c r="K50" i="10"/>
  <c r="I51" i="10"/>
  <c r="K51" i="10"/>
  <c r="I52" i="10"/>
  <c r="K52" i="10"/>
  <c r="I48" i="10"/>
  <c r="K48" i="10"/>
  <c r="I84" i="10"/>
  <c r="K84" i="10" s="1"/>
  <c r="I85" i="10"/>
  <c r="K85" i="10" s="1"/>
  <c r="I68" i="10"/>
  <c r="K68" i="10"/>
  <c r="I69" i="10"/>
  <c r="K69" i="10"/>
  <c r="H55" i="10"/>
  <c r="E55" i="15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D36" i="14"/>
  <c r="E36" i="14"/>
  <c r="F35" i="14"/>
  <c r="F22" i="14"/>
  <c r="C36" i="14"/>
  <c r="F36" i="14"/>
  <c r="K55" i="10"/>
  <c r="F55" i="15"/>
  <c r="K118" i="10"/>
  <c r="K125" i="10"/>
  <c r="H125" i="10"/>
  <c r="D45" i="14"/>
  <c r="F41" i="14"/>
  <c r="F42" i="14"/>
  <c r="I82" i="10"/>
  <c r="K82" i="10"/>
  <c r="I83" i="10"/>
  <c r="K83" i="10"/>
  <c r="I67" i="10"/>
  <c r="K67" i="10"/>
  <c r="H63" i="10"/>
  <c r="F43" i="14"/>
  <c r="H87" i="10"/>
  <c r="I66" i="10"/>
  <c r="K66" i="10"/>
  <c r="H119" i="10"/>
  <c r="E63" i="15"/>
  <c r="H122" i="10"/>
  <c r="K63" i="10"/>
  <c r="F63" i="15"/>
  <c r="G63" i="15" s="1"/>
  <c r="K140" i="10"/>
  <c r="F132" i="15"/>
  <c r="H71" i="10"/>
  <c r="H120" i="10"/>
  <c r="K119" i="10"/>
  <c r="F44" i="14"/>
  <c r="F45" i="14"/>
  <c r="F52" i="14"/>
  <c r="K71" i="10"/>
  <c r="K120" i="10"/>
  <c r="F37" i="14"/>
  <c r="F38" i="14"/>
  <c r="E45" i="14"/>
  <c r="H140" i="10"/>
  <c r="C33" i="13"/>
  <c r="AF114" i="10" l="1"/>
  <c r="AE21" i="15"/>
  <c r="S21" i="10"/>
  <c r="N21" i="15" s="1"/>
  <c r="H21" i="10"/>
  <c r="E21" i="15" s="1"/>
  <c r="P21" i="10"/>
  <c r="M21" i="15" s="1"/>
  <c r="W21" i="15"/>
  <c r="N29" i="15"/>
  <c r="S115" i="10"/>
  <c r="K29" i="10"/>
  <c r="E29" i="15"/>
  <c r="H115" i="10"/>
  <c r="M29" i="15"/>
  <c r="O29" i="15" s="1"/>
  <c r="P115" i="10"/>
  <c r="AI115" i="10"/>
  <c r="AD29" i="15"/>
  <c r="AQ115" i="10"/>
  <c r="AL29" i="15"/>
  <c r="AF115" i="10"/>
  <c r="AF132" i="10" s="1"/>
  <c r="AC29" i="15"/>
  <c r="AE29" i="15" s="1"/>
  <c r="AN115" i="10"/>
  <c r="AN132" i="10" s="1"/>
  <c r="AK29" i="15"/>
  <c r="AM29" i="15" s="1"/>
  <c r="W29" i="15"/>
  <c r="P114" i="10"/>
  <c r="P132" i="10" s="1"/>
  <c r="M132" i="15" s="1"/>
  <c r="O132" i="15" s="1"/>
  <c r="K114" i="10"/>
  <c r="F21" i="15"/>
  <c r="H114" i="10"/>
  <c r="AI114" i="10"/>
  <c r="S87" i="10"/>
  <c r="N87" i="15" s="1"/>
  <c r="O87" i="15" s="1"/>
  <c r="K87" i="10"/>
  <c r="AQ122" i="10"/>
  <c r="AL87" i="15"/>
  <c r="AM87" i="15" s="1"/>
  <c r="AI122" i="10"/>
  <c r="AD87" i="15"/>
  <c r="AE87" i="15" s="1"/>
  <c r="AA122" i="10"/>
  <c r="V87" i="15"/>
  <c r="W87" i="15" s="1"/>
  <c r="G55" i="15"/>
  <c r="G37" i="15"/>
  <c r="G151" i="15"/>
  <c r="G173" i="15"/>
  <c r="AQ114" i="10"/>
  <c r="AQ132" i="10" s="1"/>
  <c r="AQ142" i="10" s="1"/>
  <c r="X114" i="10"/>
  <c r="X132" i="10" s="1"/>
  <c r="AA114" i="10"/>
  <c r="AI132" i="10" l="1"/>
  <c r="AI142" i="10" s="1"/>
  <c r="AI215" i="10" s="1"/>
  <c r="AD215" i="15" s="1"/>
  <c r="S114" i="10"/>
  <c r="G21" i="15"/>
  <c r="P142" i="10"/>
  <c r="H132" i="10"/>
  <c r="F29" i="15"/>
  <c r="G29" i="15" s="1"/>
  <c r="K115" i="10"/>
  <c r="M142" i="15"/>
  <c r="P215" i="10"/>
  <c r="AN142" i="10"/>
  <c r="AK132" i="15"/>
  <c r="AM132" i="15" s="1"/>
  <c r="O21" i="15"/>
  <c r="X142" i="10"/>
  <c r="U132" i="15"/>
  <c r="W132" i="15" s="1"/>
  <c r="AF142" i="10"/>
  <c r="AC132" i="15"/>
  <c r="AE132" i="15" s="1"/>
  <c r="S122" i="10"/>
  <c r="AA132" i="10"/>
  <c r="AA142" i="10" s="1"/>
  <c r="AQ215" i="10"/>
  <c r="AL215" i="15" s="1"/>
  <c r="AL142" i="15"/>
  <c r="F87" i="15"/>
  <c r="G87" i="15" s="1"/>
  <c r="K122" i="10"/>
  <c r="K132" i="10" s="1"/>
  <c r="K142" i="10" s="1"/>
  <c r="AD142" i="15" l="1"/>
  <c r="S132" i="10"/>
  <c r="S142" i="10" s="1"/>
  <c r="S215" i="10" s="1"/>
  <c r="N215" i="15" s="1"/>
  <c r="AI220" i="10"/>
  <c r="AD220" i="15" s="1"/>
  <c r="E132" i="15"/>
  <c r="G132" i="15" s="1"/>
  <c r="H142" i="10"/>
  <c r="AF215" i="10"/>
  <c r="AC142" i="15"/>
  <c r="AE142" i="15" s="1"/>
  <c r="AN215" i="10"/>
  <c r="AK142" i="15"/>
  <c r="AM142" i="15" s="1"/>
  <c r="X215" i="10"/>
  <c r="U142" i="15"/>
  <c r="M215" i="15"/>
  <c r="P216" i="10"/>
  <c r="P220" i="10"/>
  <c r="M220" i="15" s="1"/>
  <c r="AI216" i="10"/>
  <c r="AI227" i="10" s="1"/>
  <c r="K215" i="10"/>
  <c r="F142" i="15"/>
  <c r="AQ216" i="10"/>
  <c r="AQ220" i="10"/>
  <c r="S220" i="10"/>
  <c r="N220" i="15" s="1"/>
  <c r="AA215" i="10"/>
  <c r="V142" i="15"/>
  <c r="AI222" i="10" l="1"/>
  <c r="AD224" i="15" s="1"/>
  <c r="S216" i="10"/>
  <c r="N216" i="15" s="1"/>
  <c r="N142" i="15"/>
  <c r="O142" i="15" s="1"/>
  <c r="O215" i="15"/>
  <c r="H215" i="10"/>
  <c r="E142" i="15"/>
  <c r="G142" i="15" s="1"/>
  <c r="AD216" i="15"/>
  <c r="AK215" i="15"/>
  <c r="AM215" i="15" s="1"/>
  <c r="AN216" i="10"/>
  <c r="AN220" i="10"/>
  <c r="O220" i="15"/>
  <c r="U215" i="15"/>
  <c r="X220" i="10"/>
  <c r="X216" i="10"/>
  <c r="M216" i="15"/>
  <c r="P227" i="10"/>
  <c r="W142" i="15"/>
  <c r="S222" i="10"/>
  <c r="N224" i="15" s="1"/>
  <c r="P222" i="10"/>
  <c r="M224" i="15" s="1"/>
  <c r="AC215" i="15"/>
  <c r="AE215" i="15" s="1"/>
  <c r="AF220" i="10"/>
  <c r="AF216" i="10"/>
  <c r="AQ222" i="10"/>
  <c r="AL220" i="15"/>
  <c r="S227" i="10"/>
  <c r="V215" i="15"/>
  <c r="AA220" i="10"/>
  <c r="AA216" i="10"/>
  <c r="AI229" i="10"/>
  <c r="AD227" i="15"/>
  <c r="AQ227" i="10"/>
  <c r="AL216" i="15"/>
  <c r="F215" i="15"/>
  <c r="K216" i="10"/>
  <c r="K220" i="10"/>
  <c r="F220" i="15" s="1"/>
  <c r="W215" i="15" l="1"/>
  <c r="S224" i="10"/>
  <c r="O224" i="15"/>
  <c r="H220" i="10"/>
  <c r="E220" i="15" s="1"/>
  <c r="G220" i="15" s="1"/>
  <c r="H216" i="10"/>
  <c r="E215" i="15"/>
  <c r="G215" i="15" s="1"/>
  <c r="AF227" i="10"/>
  <c r="AC216" i="15"/>
  <c r="AE216" i="15" s="1"/>
  <c r="M227" i="15"/>
  <c r="P229" i="10"/>
  <c r="M231" i="15" s="1"/>
  <c r="X227" i="10"/>
  <c r="U216" i="15"/>
  <c r="AN227" i="10"/>
  <c r="AK216" i="15"/>
  <c r="AF222" i="10"/>
  <c r="AC220" i="15"/>
  <c r="AE220" i="15" s="1"/>
  <c r="X222" i="10"/>
  <c r="U224" i="15" s="1"/>
  <c r="U220" i="15"/>
  <c r="AN222" i="10"/>
  <c r="AK224" i="15" s="1"/>
  <c r="AK220" i="15"/>
  <c r="AM220" i="15" s="1"/>
  <c r="AM216" i="15"/>
  <c r="O216" i="15"/>
  <c r="N227" i="15"/>
  <c r="S229" i="10"/>
  <c r="K227" i="10"/>
  <c r="F216" i="15"/>
  <c r="AQ229" i="10"/>
  <c r="AL227" i="15"/>
  <c r="AA222" i="10"/>
  <c r="V220" i="15"/>
  <c r="AD231" i="15"/>
  <c r="K222" i="10"/>
  <c r="AA227" i="10"/>
  <c r="V216" i="15"/>
  <c r="AL224" i="15"/>
  <c r="AM224" i="15" s="1"/>
  <c r="AQ224" i="10"/>
  <c r="O227" i="15" l="1"/>
  <c r="H222" i="10"/>
  <c r="E224" i="15" s="1"/>
  <c r="H227" i="10"/>
  <c r="E216" i="15"/>
  <c r="G216" i="15" s="1"/>
  <c r="AC224" i="15"/>
  <c r="AE224" i="15" s="1"/>
  <c r="AI224" i="10"/>
  <c r="W216" i="15"/>
  <c r="U227" i="15"/>
  <c r="X229" i="10"/>
  <c r="U231" i="15" s="1"/>
  <c r="AF229" i="10"/>
  <c r="AC227" i="15"/>
  <c r="AE227" i="15" s="1"/>
  <c r="W220" i="15"/>
  <c r="AK227" i="15"/>
  <c r="AM227" i="15" s="1"/>
  <c r="AN229" i="10"/>
  <c r="AK231" i="15" s="1"/>
  <c r="F227" i="15"/>
  <c r="K229" i="10"/>
  <c r="N231" i="15"/>
  <c r="O231" i="15" s="1"/>
  <c r="S231" i="10"/>
  <c r="AA229" i="10"/>
  <c r="V227" i="15"/>
  <c r="W227" i="15" s="1"/>
  <c r="F224" i="15"/>
  <c r="K224" i="10"/>
  <c r="V224" i="15"/>
  <c r="W224" i="15" s="1"/>
  <c r="AA224" i="10"/>
  <c r="AL231" i="15"/>
  <c r="AQ231" i="10"/>
  <c r="G224" i="15" l="1"/>
  <c r="E227" i="15"/>
  <c r="G227" i="15" s="1"/>
  <c r="H229" i="10"/>
  <c r="E231" i="15" s="1"/>
  <c r="AC231" i="15"/>
  <c r="AE231" i="15" s="1"/>
  <c r="AI231" i="10"/>
  <c r="AM231" i="15"/>
  <c r="F231" i="15"/>
  <c r="G231" i="15" s="1"/>
  <c r="V231" i="15"/>
  <c r="W231" i="15" s="1"/>
  <c r="AA231" i="10"/>
  <c r="K231" i="10" l="1"/>
</calcChain>
</file>

<file path=xl/sharedStrings.xml><?xml version="1.0" encoding="utf-8"?>
<sst xmlns="http://schemas.openxmlformats.org/spreadsheetml/2006/main" count="979" uniqueCount="339">
  <si>
    <t>Total Summer Research</t>
  </si>
  <si>
    <t>Fringe Benefits:</t>
  </si>
  <si>
    <t>Rate</t>
  </si>
  <si>
    <t>Total Fringe Benefits</t>
  </si>
  <si>
    <t>Total Direct Cost</t>
  </si>
  <si>
    <t>Total Budget</t>
  </si>
  <si>
    <t>Rate/Cr Hr</t>
  </si>
  <si>
    <t>Budget Item</t>
  </si>
  <si>
    <t>Base</t>
  </si>
  <si>
    <t>Agency:</t>
  </si>
  <si>
    <t>PI:</t>
  </si>
  <si>
    <t>Total</t>
  </si>
  <si>
    <t>Amount</t>
  </si>
  <si>
    <t>Rate/mo</t>
  </si>
  <si>
    <t>Cr Hrs</t>
  </si>
  <si>
    <t>Consultants</t>
  </si>
  <si>
    <t>Total Research Faculty &amp; Release Time</t>
  </si>
  <si>
    <t># of RAs</t>
  </si>
  <si>
    <t>Unit Cost</t>
  </si>
  <si>
    <t>FY15</t>
  </si>
  <si>
    <t>Postdoctoral Fellows</t>
  </si>
  <si>
    <t>Budget Category</t>
  </si>
  <si>
    <t>Acct. Code</t>
  </si>
  <si>
    <t>Year 1              Amount</t>
  </si>
  <si>
    <t>Year 2              Amount</t>
  </si>
  <si>
    <t>Year 3             Amount</t>
  </si>
  <si>
    <t>Year 4               Amount</t>
  </si>
  <si>
    <t>Year 5             Amount</t>
  </si>
  <si>
    <t>Faculty</t>
  </si>
  <si>
    <t>(2000)</t>
  </si>
  <si>
    <t>Faculty Summer Research</t>
  </si>
  <si>
    <t>(2002)</t>
  </si>
  <si>
    <t>RA,TA,GA,PA</t>
  </si>
  <si>
    <t>(20A0)</t>
  </si>
  <si>
    <t>RA &amp; PA Tuition Remission</t>
  </si>
  <si>
    <t>(20A1)</t>
  </si>
  <si>
    <t>Secretarial/Clerical</t>
  </si>
  <si>
    <t>(2060)</t>
  </si>
  <si>
    <t>Technician</t>
  </si>
  <si>
    <t>(2040)</t>
  </si>
  <si>
    <t>Student</t>
  </si>
  <si>
    <t>(20J0)</t>
  </si>
  <si>
    <t>Temporary</t>
  </si>
  <si>
    <t>(20P0)</t>
  </si>
  <si>
    <t>Professional</t>
  </si>
  <si>
    <t>(2020)</t>
  </si>
  <si>
    <t>Post Doctoral</t>
  </si>
  <si>
    <t>(20F0)</t>
  </si>
  <si>
    <t>Fringe Benefits, include RA insurance</t>
  </si>
  <si>
    <t>(21J0)</t>
  </si>
  <si>
    <t>Computer Software</t>
  </si>
  <si>
    <t>(3140)</t>
  </si>
  <si>
    <t>Computer Supplies</t>
  </si>
  <si>
    <t>(3150)</t>
  </si>
  <si>
    <t>Non-Capital Equipment &lt;$1000</t>
  </si>
  <si>
    <t>(3180)</t>
  </si>
  <si>
    <t>Computers &lt; $5,001</t>
  </si>
  <si>
    <t>(3189)</t>
  </si>
  <si>
    <t>Sponsor Approved FOOD</t>
  </si>
  <si>
    <t>(31B0)</t>
  </si>
  <si>
    <t>Postage/Shipping</t>
  </si>
  <si>
    <t>(31K0)</t>
  </si>
  <si>
    <t>Lab Supplies</t>
  </si>
  <si>
    <t>(31S0)</t>
  </si>
  <si>
    <t>Other Supplies</t>
  </si>
  <si>
    <t>(37Z0)</t>
  </si>
  <si>
    <t>Travel – In-State</t>
  </si>
  <si>
    <t>(3800)</t>
  </si>
  <si>
    <t>Travel-Out of State</t>
  </si>
  <si>
    <t>(3820)</t>
  </si>
  <si>
    <t>Travel-Foreign</t>
  </si>
  <si>
    <t>(3840)</t>
  </si>
  <si>
    <t>Other Research Costs</t>
  </si>
  <si>
    <t>(49Z0)</t>
  </si>
  <si>
    <t>Long Distance Calls</t>
  </si>
  <si>
    <t>(6020)</t>
  </si>
  <si>
    <t>Page Charges</t>
  </si>
  <si>
    <t>(63F4)</t>
  </si>
  <si>
    <t>(63V0)</t>
  </si>
  <si>
    <t>Professional Services – Other</t>
  </si>
  <si>
    <t>(69Z0)</t>
  </si>
  <si>
    <t>Student Travel</t>
  </si>
  <si>
    <t>(4080)</t>
  </si>
  <si>
    <t>Student Costs – Other</t>
  </si>
  <si>
    <t>(45Z0)</t>
  </si>
  <si>
    <t>Participant Incentives</t>
  </si>
  <si>
    <t>(4640)</t>
  </si>
  <si>
    <t>Participant Costs</t>
  </si>
  <si>
    <t>(4660)</t>
  </si>
  <si>
    <t>Subcontracts</t>
  </si>
  <si>
    <t>(87__)</t>
  </si>
  <si>
    <t>Equipment - Capital &gt; $5000</t>
  </si>
  <si>
    <t>(9000)</t>
  </si>
  <si>
    <t>Computer Hardware &gt; $5000</t>
  </si>
  <si>
    <t>(9020)</t>
  </si>
  <si>
    <t>Modified Total Direct Costs*</t>
  </si>
  <si>
    <t>Total Direct Costs</t>
  </si>
  <si>
    <t xml:space="preserve">F &amp; A Costs @ </t>
  </si>
  <si>
    <t>(89Z0)</t>
  </si>
  <si>
    <t>GRAND TOTALS</t>
  </si>
  <si>
    <t>Modified Total Direct Costs</t>
  </si>
  <si>
    <t>Start Date</t>
  </si>
  <si>
    <t>End Date</t>
  </si>
  <si>
    <t>Months in FY</t>
  </si>
  <si>
    <t>Total Salaries, Wages &amp; Fringe Benefits</t>
  </si>
  <si>
    <t>Staff</t>
  </si>
  <si>
    <t>Staff #1</t>
  </si>
  <si>
    <t>Staff #2</t>
  </si>
  <si>
    <t>Total Staff</t>
  </si>
  <si>
    <t>Post Docs</t>
  </si>
  <si>
    <t>Post Doc #1</t>
  </si>
  <si>
    <t>Post Doc #2</t>
  </si>
  <si>
    <t>Total Post Docs</t>
  </si>
  <si>
    <t>Rate/hr</t>
  </si>
  <si>
    <t>FY16</t>
  </si>
  <si>
    <t>FY17</t>
  </si>
  <si>
    <t>AWARD BUDGET SHEET</t>
  </si>
  <si>
    <t>20A0</t>
  </si>
  <si>
    <t>20F0</t>
  </si>
  <si>
    <t>20A1</t>
  </si>
  <si>
    <t>20J0</t>
  </si>
  <si>
    <t>Student Salaries</t>
  </si>
  <si>
    <t>21J0</t>
  </si>
  <si>
    <t>31S0</t>
  </si>
  <si>
    <t>37Z0</t>
  </si>
  <si>
    <t>49Z0</t>
  </si>
  <si>
    <t>69Z0</t>
  </si>
  <si>
    <t>63V0</t>
  </si>
  <si>
    <t>FY18</t>
  </si>
  <si>
    <t>FY19</t>
  </si>
  <si>
    <t xml:space="preserve">Equipment </t>
  </si>
  <si>
    <t>Cost</t>
  </si>
  <si>
    <t>FY20</t>
  </si>
  <si>
    <t xml:space="preserve"> </t>
  </si>
  <si>
    <t>Tuition Compensation</t>
  </si>
  <si>
    <t>Total Tuition Compensation</t>
  </si>
  <si>
    <t>Total Equipment</t>
  </si>
  <si>
    <t>Total Travel</t>
  </si>
  <si>
    <t># of Students</t>
  </si>
  <si>
    <t>Research Assistant(s)</t>
  </si>
  <si>
    <t>Total Non-Salary</t>
  </si>
  <si>
    <t>Equipment Cost</t>
  </si>
  <si>
    <t>Travel Cost</t>
  </si>
  <si>
    <t>Participant Cost</t>
  </si>
  <si>
    <t>Other Cost</t>
  </si>
  <si>
    <t>Total Participant</t>
  </si>
  <si>
    <t>Total Other</t>
  </si>
  <si>
    <t>Facilities &amp; Administrative Cost</t>
  </si>
  <si>
    <t>Modified Total Direct Cost</t>
  </si>
  <si>
    <t>Months</t>
  </si>
  <si>
    <t>Hours</t>
  </si>
  <si>
    <t>Direct Cost</t>
  </si>
  <si>
    <t>Total Cost Share</t>
  </si>
  <si>
    <t>Summer Youth Hire</t>
  </si>
  <si>
    <t>Total Summer Youth</t>
  </si>
  <si>
    <t>Cost Share Account Number (CGAO):</t>
  </si>
  <si>
    <t>Cost Share Account Number GA):</t>
  </si>
  <si>
    <t>n/a</t>
  </si>
  <si>
    <t>Cost Sharing Commitment Form</t>
  </si>
  <si>
    <t>Index Number (if Known):</t>
  </si>
  <si>
    <t>Dept/Org Code:</t>
  </si>
  <si>
    <t>Funding Agency:</t>
  </si>
  <si>
    <t>Cost Sharing Commitments will be in accordance with UNM Business Policies and Procedure 2430 entitled "Cost Sharing on Sponsored Projects".</t>
  </si>
  <si>
    <t xml:space="preserve">This form must be completed for all proposals indicating cost sharing whether cash or in-kind, and whether mandatory or voluntary.  Voluntary cost </t>
  </si>
  <si>
    <r>
      <t xml:space="preserve">sharing is </t>
    </r>
    <r>
      <rPr>
        <b/>
        <sz val="12"/>
        <rFont val="Times New Roman"/>
        <family val="1"/>
      </rPr>
      <t>strongly discouraged</t>
    </r>
    <r>
      <rPr>
        <sz val="12"/>
        <rFont val="Times New Roman"/>
        <family val="1"/>
      </rPr>
      <t xml:space="preserve"> and must be justified below (#3).</t>
    </r>
  </si>
  <si>
    <t>1.  Attach a copy of the funding agency guidelines related to the cost sharing requirements.</t>
  </si>
  <si>
    <t>2.  Provide the sources of funds for the cost sharing including index, amount, and authorized signature(s):</t>
  </si>
  <si>
    <t>UNM Index</t>
  </si>
  <si>
    <t>Title of Account</t>
  </si>
  <si>
    <t>Authorized Signature</t>
  </si>
  <si>
    <t xml:space="preserve">Example: </t>
  </si>
  <si>
    <t>Dept Overhead Account</t>
  </si>
  <si>
    <t>(Signature of chair)</t>
  </si>
  <si>
    <r>
      <t>3.  Provide justification for any cost sharing</t>
    </r>
    <r>
      <rPr>
        <b/>
        <sz val="12"/>
        <rFont val="Times New Roman"/>
        <family val="1"/>
      </rPr>
      <t xml:space="preserve"> in excess</t>
    </r>
    <r>
      <rPr>
        <sz val="12"/>
        <rFont val="Times New Roman"/>
        <family val="1"/>
      </rPr>
      <t xml:space="preserve"> of the required amounts:</t>
    </r>
  </si>
  <si>
    <t xml:space="preserve">4.  Complete budget on the back of this form for all cost sharing funds.  A separate cost sharing account will be set up if the proposal is awarded.  </t>
  </si>
  <si>
    <t xml:space="preserve">     Funds will be withdrawn from the accounts listed above at the start of the project, unless there is an approved plan on the back of this form.</t>
  </si>
  <si>
    <t>Date</t>
  </si>
  <si>
    <t>Cost Sharing Budget</t>
  </si>
  <si>
    <t>Source</t>
  </si>
  <si>
    <t>Banner</t>
  </si>
  <si>
    <t>Share</t>
  </si>
  <si>
    <t>Account</t>
  </si>
  <si>
    <t>Budget</t>
  </si>
  <si>
    <t>Code</t>
  </si>
  <si>
    <t>RA, TA, GA, PA Salaries</t>
  </si>
  <si>
    <t>RA Compensation (Tuition)</t>
  </si>
  <si>
    <t>Support Staff Salaries</t>
  </si>
  <si>
    <t>Technician Salaries</t>
  </si>
  <si>
    <t>Temporary Salaries</t>
  </si>
  <si>
    <t>20P0</t>
  </si>
  <si>
    <t>Professional Salaries</t>
  </si>
  <si>
    <t>Fringe Benefits</t>
  </si>
  <si>
    <t>Other Supply Costs</t>
  </si>
  <si>
    <t>Other Prof Services</t>
  </si>
  <si>
    <t>Travel - Out of State</t>
  </si>
  <si>
    <t>Travel - Foreign</t>
  </si>
  <si>
    <t>Computer Equipment</t>
  </si>
  <si>
    <t>Other (Consultant) Travel</t>
  </si>
  <si>
    <t>39Z0</t>
  </si>
  <si>
    <t xml:space="preserve">Total  </t>
  </si>
  <si>
    <t>Spending Plan/Source Accounts</t>
  </si>
  <si>
    <t>Year</t>
  </si>
  <si>
    <t>Total (equals Total Direct above)</t>
  </si>
  <si>
    <t xml:space="preserve">Funds will be moved according to the spending plan.  Should actual expenditures exceed the spending plan, </t>
  </si>
  <si>
    <t>additional funds will be moved each FY to cover deficits.</t>
  </si>
  <si>
    <t>Notes:</t>
  </si>
  <si>
    <t>CHECKS (should be zeroes)………………….</t>
  </si>
  <si>
    <t>SP Number:</t>
  </si>
  <si>
    <t>Faculty Salaries</t>
  </si>
  <si>
    <t>FY 2016</t>
  </si>
  <si>
    <t>FY 2017</t>
  </si>
  <si>
    <t>FY 2018</t>
  </si>
  <si>
    <t>Travel - In State</t>
  </si>
  <si>
    <t xml:space="preserve">PI: </t>
  </si>
  <si>
    <t>Faculty and Staff .25-.49 FTE</t>
  </si>
  <si>
    <t>Faculty and Staff &lt; .25 FTE</t>
  </si>
  <si>
    <t>Summer Salary Only</t>
  </si>
  <si>
    <t>Temp Employees &gt; 520 hours</t>
  </si>
  <si>
    <t>Research Faculty 12 Months</t>
  </si>
  <si>
    <t>Staff #3</t>
  </si>
  <si>
    <t>Staff #4</t>
  </si>
  <si>
    <t>Post Doc #3</t>
  </si>
  <si>
    <t>Post Doc #4</t>
  </si>
  <si>
    <t>PI #1</t>
  </si>
  <si>
    <t>PI #2</t>
  </si>
  <si>
    <t>PI #3</t>
  </si>
  <si>
    <t>PI #4</t>
  </si>
  <si>
    <t>PI #5</t>
  </si>
  <si>
    <t>Equipment #1</t>
  </si>
  <si>
    <t>Equipment #2</t>
  </si>
  <si>
    <t>Equipment #3</t>
  </si>
  <si>
    <t>Equipment #4</t>
  </si>
  <si>
    <t>Participant #1</t>
  </si>
  <si>
    <t>Participant #2</t>
  </si>
  <si>
    <t>Participant #3</t>
  </si>
  <si>
    <t>Participant #4</t>
  </si>
  <si>
    <t>Other #1</t>
  </si>
  <si>
    <t>Other #2</t>
  </si>
  <si>
    <t>Other #3</t>
  </si>
  <si>
    <t>Other #4</t>
  </si>
  <si>
    <t>Other #5</t>
  </si>
  <si>
    <t>Other #6</t>
  </si>
  <si>
    <t>Other #7</t>
  </si>
  <si>
    <t>Other #8</t>
  </si>
  <si>
    <t>Other #9</t>
  </si>
  <si>
    <t>Other #10</t>
  </si>
  <si>
    <t xml:space="preserve">Project Title: </t>
  </si>
  <si>
    <t>Wage &amp; Salary Increase Estimate</t>
  </si>
  <si>
    <t xml:space="preserve"> Increase per Year: </t>
  </si>
  <si>
    <t>FY21</t>
  </si>
  <si>
    <t>FY22</t>
  </si>
  <si>
    <t>FY23</t>
  </si>
  <si>
    <t>FY24</t>
  </si>
  <si>
    <t>FY25</t>
  </si>
  <si>
    <t>Undergraduate Students Academic Year</t>
  </si>
  <si>
    <t>Undergraduate Students Summer</t>
  </si>
  <si>
    <t>Graduate Students Academic Year</t>
  </si>
  <si>
    <t>Graduate Students Summer</t>
  </si>
  <si>
    <t>PI #6</t>
  </si>
  <si>
    <t>Total Faculty and Staff</t>
  </si>
  <si>
    <t>Student #1</t>
  </si>
  <si>
    <t>Student #2</t>
  </si>
  <si>
    <t>Student #3</t>
  </si>
  <si>
    <t>Student #4</t>
  </si>
  <si>
    <t>Total Undergraduate Summer</t>
  </si>
  <si>
    <t>Total Undergraduate AY</t>
  </si>
  <si>
    <t>Total Graduate AY</t>
  </si>
  <si>
    <t>Total Graduate Summer</t>
  </si>
  <si>
    <t>Faculty Release 9 months</t>
  </si>
  <si>
    <t>#1</t>
  </si>
  <si>
    <t>#2</t>
  </si>
  <si>
    <t>#3</t>
  </si>
  <si>
    <t>#4</t>
  </si>
  <si>
    <t>Total Temp</t>
  </si>
  <si>
    <t>RA Health Insurance - Fall</t>
  </si>
  <si>
    <t>RA Health Insurance - Spring/Summer</t>
  </si>
  <si>
    <t>RA Health Insurance - Summer Only</t>
  </si>
  <si>
    <t>Cost Share</t>
  </si>
  <si>
    <t>Agency #1</t>
  </si>
  <si>
    <t>Agency #2</t>
  </si>
  <si>
    <t>Agency #3</t>
  </si>
  <si>
    <t>Agency #4</t>
  </si>
  <si>
    <t>Agency #5</t>
  </si>
  <si>
    <t>Agency #6</t>
  </si>
  <si>
    <t>Agency #7</t>
  </si>
  <si>
    <t>Agency #8</t>
  </si>
  <si>
    <t>Agency #9</t>
  </si>
  <si>
    <t>Agency #10</t>
  </si>
  <si>
    <t>Travel #1</t>
  </si>
  <si>
    <t>Travel #2</t>
  </si>
  <si>
    <t>Travel #3</t>
  </si>
  <si>
    <t>Travel #4</t>
  </si>
  <si>
    <t>MTDC</t>
  </si>
  <si>
    <t xml:space="preserve">On Campus Research </t>
  </si>
  <si>
    <t xml:space="preserve">On Campus Instruction &amp; Training </t>
  </si>
  <si>
    <t>On Campus Other Sponsored Programs</t>
  </si>
  <si>
    <t xml:space="preserve">On Campus DoD &amp; Industry Contracts </t>
  </si>
  <si>
    <t xml:space="preserve">Off Campus Research </t>
  </si>
  <si>
    <t xml:space="preserve">Off Campus Instruction &amp; Training </t>
  </si>
  <si>
    <t>Off Campus Other Sponsored Programs</t>
  </si>
  <si>
    <t xml:space="preserve">Off Campus DoD &amp; Industry Contracts </t>
  </si>
  <si>
    <t>On Campus Non-Federal NM public &amp; State agency</t>
  </si>
  <si>
    <t>Off Campus Non-Federal NM public &amp; State agency</t>
  </si>
  <si>
    <t>Increase:</t>
  </si>
  <si>
    <t>Total F&amp;A</t>
  </si>
  <si>
    <t>Salaries, Wages &amp; Fringe Benefits:</t>
  </si>
  <si>
    <t>Non-Salary:</t>
  </si>
  <si>
    <t>Totals:</t>
  </si>
  <si>
    <t>Subrecipient (charge F&amp;A on first 25K)</t>
  </si>
  <si>
    <t>Total Subrecipient</t>
  </si>
  <si>
    <t>Subrecipient #1</t>
  </si>
  <si>
    <t>Subrecipient #2</t>
  </si>
  <si>
    <t>Subrecipient #3</t>
  </si>
  <si>
    <t>Subrecipient #4</t>
  </si>
  <si>
    <t>Subrecipient #5</t>
  </si>
  <si>
    <t>Subrecipient #6</t>
  </si>
  <si>
    <t>Subrecipient #7</t>
  </si>
  <si>
    <t>Subrecipient #8</t>
  </si>
  <si>
    <t>Subrecipient #9</t>
  </si>
  <si>
    <t>Subrecipient #10</t>
  </si>
  <si>
    <r>
      <t xml:space="preserve">5.  Signature of </t>
    </r>
    <r>
      <rPr>
        <i/>
        <sz val="12"/>
        <rFont val="Times New Roman"/>
        <family val="1"/>
      </rPr>
      <t>Chair</t>
    </r>
    <r>
      <rPr>
        <sz val="12"/>
        <rFont val="Times New Roman"/>
        <family val="1"/>
      </rPr>
      <t>:</t>
    </r>
  </si>
  <si>
    <r>
      <t xml:space="preserve">6.  Signature of </t>
    </r>
    <r>
      <rPr>
        <i/>
        <sz val="12"/>
        <rFont val="Times New Roman"/>
        <family val="1"/>
      </rPr>
      <t>Dean</t>
    </r>
    <r>
      <rPr>
        <sz val="12"/>
        <rFont val="Times New Roman"/>
        <family val="1"/>
      </rPr>
      <t>:</t>
    </r>
  </si>
  <si>
    <t>FY 2019</t>
  </si>
  <si>
    <t>Cayuse SP #</t>
  </si>
  <si>
    <t>DEPT ORG CODE</t>
  </si>
  <si>
    <t>PI ORG CODE</t>
  </si>
  <si>
    <t>Sponsoring Agency</t>
  </si>
  <si>
    <t>PRINCIPAL INVESTIGATOR'S NAME</t>
  </si>
  <si>
    <t>SUBMITTING DEPARTMENT</t>
  </si>
  <si>
    <t>INDEX FOR EXISTING PROJECT</t>
  </si>
  <si>
    <t>Year 6             Amount</t>
  </si>
  <si>
    <t>Project Year 1</t>
  </si>
  <si>
    <t>TDC</t>
  </si>
  <si>
    <t>Project Year 2</t>
  </si>
  <si>
    <t>Project Year 3</t>
  </si>
  <si>
    <t>Project Year 4</t>
  </si>
  <si>
    <t>Project Year 5</t>
  </si>
  <si>
    <t xml:space="preserve">Dept Contact Name and  # </t>
  </si>
  <si>
    <t xml:space="preserve">Project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</si>
</sst>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_(* #,##0_);_(* \(#,##0\);_(* &quot;-&quot;??_);_(@_)"/>
    <numFmt numFmtId="166" formatCode="0.0%"/>
    <numFmt numFmtId="167" formatCode="mm/dd/yy;@"/>
    <numFmt numFmtId="168" formatCode="0.000"/>
    <numFmt numFmtId="169" formatCode="&quot;$&quot;#,##0.00"/>
    <numFmt numFmtId="170" formatCode="&quot;$&quot;#,##0"/>
    <numFmt numFmtId="171" formatCode="&quot;$&quot;#,##0\ ;\(&quot;$&quot;#,##0\)"/>
  </numFmts>
  <fonts count="6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u/>
      <sz val="12"/>
      <name val="Times New Roman"/>
      <family val="1"/>
    </font>
    <font>
      <sz val="10"/>
      <name val="Times New Roman"/>
      <family val="1"/>
    </font>
    <font>
      <i/>
      <u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u/>
      <sz val="12"/>
      <color indexed="8"/>
      <name val="Times New Roman"/>
      <family val="1"/>
    </font>
    <font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b/>
      <u/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u/>
      <sz val="11"/>
      <name val="Times New Roman"/>
      <family val="1"/>
    </font>
    <font>
      <i/>
      <sz val="11"/>
      <color indexed="8"/>
      <name val="Times New Roman"/>
      <family val="1"/>
    </font>
    <font>
      <u/>
      <sz val="12"/>
      <name val="Times New Roman"/>
      <family val="1"/>
    </font>
    <font>
      <i/>
      <u/>
      <sz val="12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sz val="10"/>
      <color indexed="24"/>
      <name val="Arial"/>
      <family val="2"/>
    </font>
    <font>
      <b/>
      <i/>
      <sz val="8"/>
      <name val="Times New Roman"/>
      <family val="1"/>
    </font>
    <font>
      <b/>
      <i/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9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</borders>
  <cellStyleXfs count="5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9" fillId="0" borderId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53" fillId="0" borderId="0" applyFont="0" applyFill="0" applyBorder="0" applyAlignment="0" applyProtection="0"/>
    <xf numFmtId="171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0" fontId="19" fillId="0" borderId="0"/>
    <xf numFmtId="0" fontId="21" fillId="0" borderId="0"/>
    <xf numFmtId="0" fontId="1" fillId="0" borderId="0"/>
    <xf numFmtId="0" fontId="5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583">
    <xf numFmtId="0" fontId="0" fillId="0" borderId="0" xfId="0"/>
    <xf numFmtId="0" fontId="21" fillId="0" borderId="0" xfId="39" applyFont="1" applyFill="1"/>
    <xf numFmtId="0" fontId="21" fillId="0" borderId="0" xfId="39" applyNumberFormat="1" applyFont="1" applyFill="1" applyBorder="1" applyAlignment="1" applyProtection="1">
      <alignment vertical="center"/>
    </xf>
    <xf numFmtId="0" fontId="21" fillId="0" borderId="0" xfId="39" applyNumberFormat="1" applyFont="1" applyFill="1" applyBorder="1" applyAlignment="1" applyProtection="1">
      <alignment horizontal="center" vertical="center"/>
    </xf>
    <xf numFmtId="0" fontId="26" fillId="0" borderId="0" xfId="39" quotePrefix="1" applyNumberFormat="1" applyFont="1" applyFill="1" applyBorder="1" applyAlignment="1" applyProtection="1">
      <alignment vertical="center"/>
      <protection locked="0"/>
    </xf>
    <xf numFmtId="0" fontId="21" fillId="0" borderId="0" xfId="39" applyNumberFormat="1" applyFont="1" applyFill="1" applyBorder="1" applyAlignment="1" applyProtection="1">
      <alignment vertical="center"/>
      <protection locked="0"/>
    </xf>
    <xf numFmtId="0" fontId="21" fillId="0" borderId="0" xfId="39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Fill="1" applyAlignment="1" applyProtection="1">
      <alignment horizontal="center" vertical="center"/>
      <protection locked="0"/>
    </xf>
    <xf numFmtId="0" fontId="34" fillId="0" borderId="0" xfId="0" applyFont="1"/>
    <xf numFmtId="0" fontId="0" fillId="0" borderId="0" xfId="0"/>
    <xf numFmtId="0" fontId="38" fillId="0" borderId="37" xfId="46" applyFont="1" applyBorder="1"/>
    <xf numFmtId="0" fontId="38" fillId="0" borderId="38" xfId="46" applyFont="1" applyBorder="1"/>
    <xf numFmtId="0" fontId="38" fillId="0" borderId="39" xfId="46" applyFont="1" applyBorder="1" applyAlignment="1">
      <alignment horizontal="center"/>
    </xf>
    <xf numFmtId="0" fontId="21" fillId="0" borderId="0" xfId="46"/>
    <xf numFmtId="0" fontId="38" fillId="0" borderId="0" xfId="46" applyFont="1"/>
    <xf numFmtId="0" fontId="49" fillId="0" borderId="0" xfId="46" applyFont="1"/>
    <xf numFmtId="0" fontId="27" fillId="0" borderId="46" xfId="46" applyFont="1" applyBorder="1" applyAlignment="1">
      <alignment horizontal="left"/>
    </xf>
    <xf numFmtId="0" fontId="38" fillId="0" borderId="46" xfId="46" applyFont="1" applyBorder="1"/>
    <xf numFmtId="0" fontId="38" fillId="0" borderId="0" xfId="46" quotePrefix="1" applyFont="1"/>
    <xf numFmtId="0" fontId="50" fillId="0" borderId="0" xfId="46" quotePrefix="1" applyFont="1"/>
    <xf numFmtId="0" fontId="40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/>
    </xf>
    <xf numFmtId="3" fontId="51" fillId="0" borderId="0" xfId="46" applyNumberFormat="1" applyFont="1" applyAlignment="1">
      <alignment horizontal="center"/>
    </xf>
    <xf numFmtId="0" fontId="49" fillId="0" borderId="0" xfId="46" applyNumberFormat="1" applyFont="1" applyAlignment="1">
      <alignment horizontal="center"/>
    </xf>
    <xf numFmtId="49" fontId="49" fillId="0" borderId="0" xfId="46" applyNumberFormat="1" applyFont="1" applyAlignment="1">
      <alignment horizontal="center"/>
    </xf>
    <xf numFmtId="37" fontId="49" fillId="0" borderId="0" xfId="47" applyNumberFormat="1" applyFont="1"/>
    <xf numFmtId="0" fontId="27" fillId="0" borderId="0" xfId="46" applyFont="1"/>
    <xf numFmtId="37" fontId="27" fillId="0" borderId="30" xfId="47" applyNumberFormat="1" applyFont="1" applyBorder="1"/>
    <xf numFmtId="37" fontId="38" fillId="0" borderId="0" xfId="47" applyNumberFormat="1" applyFont="1" applyBorder="1"/>
    <xf numFmtId="0" fontId="52" fillId="0" borderId="0" xfId="46" applyFont="1"/>
    <xf numFmtId="0" fontId="44" fillId="0" borderId="0" xfId="46" applyFont="1"/>
    <xf numFmtId="0" fontId="38" fillId="0" borderId="0" xfId="46" applyFont="1" applyAlignment="1">
      <alignment horizontal="right"/>
    </xf>
    <xf numFmtId="0" fontId="21" fillId="0" borderId="33" xfId="46" applyBorder="1"/>
    <xf numFmtId="0" fontId="21" fillId="0" borderId="40" xfId="46" applyBorder="1" applyAlignment="1">
      <alignment horizontal="center"/>
    </xf>
    <xf numFmtId="37" fontId="21" fillId="0" borderId="40" xfId="46" applyNumberFormat="1" applyBorder="1" applyAlignment="1">
      <alignment horizontal="center"/>
    </xf>
    <xf numFmtId="37" fontId="21" fillId="0" borderId="15" xfId="46" applyNumberFormat="1" applyBorder="1" applyAlignment="1">
      <alignment horizontal="center"/>
    </xf>
    <xf numFmtId="0" fontId="21" fillId="0" borderId="10" xfId="46" applyBorder="1"/>
    <xf numFmtId="0" fontId="21" fillId="0" borderId="0" xfId="46" applyBorder="1" applyAlignment="1">
      <alignment horizontal="center"/>
    </xf>
    <xf numFmtId="37" fontId="21" fillId="0" borderId="11" xfId="46" applyNumberFormat="1" applyBorder="1" applyAlignment="1">
      <alignment horizontal="center"/>
    </xf>
    <xf numFmtId="0" fontId="21" fillId="0" borderId="12" xfId="46" applyBorder="1" applyAlignment="1">
      <alignment horizontal="center"/>
    </xf>
    <xf numFmtId="0" fontId="21" fillId="0" borderId="36" xfId="46" applyBorder="1" applyAlignment="1">
      <alignment horizontal="center"/>
    </xf>
    <xf numFmtId="37" fontId="21" fillId="0" borderId="17" xfId="46" applyNumberFormat="1" applyBorder="1" applyAlignment="1">
      <alignment horizontal="center"/>
    </xf>
    <xf numFmtId="0" fontId="21" fillId="0" borderId="0" xfId="46" applyAlignment="1">
      <alignment horizontal="center"/>
    </xf>
    <xf numFmtId="37" fontId="21" fillId="0" borderId="0" xfId="46" applyNumberFormat="1"/>
    <xf numFmtId="0" fontId="21" fillId="0" borderId="46" xfId="46" applyBorder="1"/>
    <xf numFmtId="0" fontId="21" fillId="0" borderId="46" xfId="46" applyBorder="1" applyAlignment="1">
      <alignment horizontal="center"/>
    </xf>
    <xf numFmtId="37" fontId="21" fillId="0" borderId="46" xfId="46" applyNumberFormat="1" applyBorder="1"/>
    <xf numFmtId="0" fontId="23" fillId="0" borderId="0" xfId="46" applyFont="1"/>
    <xf numFmtId="0" fontId="23" fillId="0" borderId="0" xfId="46" applyFont="1" applyAlignment="1">
      <alignment horizontal="center"/>
    </xf>
    <xf numFmtId="37" fontId="23" fillId="0" borderId="0" xfId="46" applyNumberFormat="1" applyFont="1"/>
    <xf numFmtId="0" fontId="21" fillId="0" borderId="30" xfId="46" applyBorder="1"/>
    <xf numFmtId="0" fontId="21" fillId="0" borderId="30" xfId="46" applyBorder="1" applyAlignment="1">
      <alignment horizontal="center"/>
    </xf>
    <xf numFmtId="0" fontId="21" fillId="0" borderId="24" xfId="46" applyBorder="1"/>
    <xf numFmtId="0" fontId="21" fillId="0" borderId="52" xfId="46" applyBorder="1" applyAlignment="1">
      <alignment horizontal="center"/>
    </xf>
    <xf numFmtId="37" fontId="23" fillId="0" borderId="52" xfId="46" applyNumberFormat="1" applyFont="1" applyBorder="1" applyAlignment="1">
      <alignment horizontal="center"/>
    </xf>
    <xf numFmtId="0" fontId="21" fillId="0" borderId="0" xfId="46" applyFont="1"/>
    <xf numFmtId="0" fontId="23" fillId="0" borderId="30" xfId="46" applyFont="1" applyBorder="1"/>
    <xf numFmtId="0" fontId="23" fillId="0" borderId="30" xfId="46" applyFont="1" applyBorder="1" applyAlignment="1">
      <alignment horizontal="center"/>
    </xf>
    <xf numFmtId="37" fontId="23" fillId="0" borderId="30" xfId="46" applyNumberFormat="1" applyFont="1" applyBorder="1"/>
    <xf numFmtId="0" fontId="24" fillId="26" borderId="0" xfId="46" applyFont="1" applyFill="1"/>
    <xf numFmtId="0" fontId="24" fillId="26" borderId="0" xfId="46" applyFont="1" applyFill="1" applyAlignment="1">
      <alignment horizontal="center"/>
    </xf>
    <xf numFmtId="37" fontId="24" fillId="26" borderId="0" xfId="46" applyNumberFormat="1" applyFont="1" applyFill="1"/>
    <xf numFmtId="0" fontId="49" fillId="0" borderId="46" xfId="46" applyFont="1" applyBorder="1" applyAlignment="1">
      <alignment horizontal="center"/>
    </xf>
    <xf numFmtId="37" fontId="49" fillId="0" borderId="0" xfId="46" applyNumberFormat="1" applyFont="1" applyAlignment="1">
      <alignment horizontal="center"/>
    </xf>
    <xf numFmtId="0" fontId="38" fillId="0" borderId="52" xfId="46" applyFont="1" applyBorder="1" applyAlignment="1">
      <alignment horizontal="center"/>
    </xf>
    <xf numFmtId="37" fontId="38" fillId="0" borderId="0" xfId="47" applyNumberFormat="1" applyFont="1"/>
    <xf numFmtId="0" fontId="38" fillId="0" borderId="48" xfId="46" applyFont="1" applyBorder="1"/>
    <xf numFmtId="37" fontId="21" fillId="0" borderId="0" xfId="46" applyNumberFormat="1" applyBorder="1" applyAlignment="1">
      <alignment horizontal="center"/>
    </xf>
    <xf numFmtId="37" fontId="21" fillId="0" borderId="0" xfId="46" applyNumberFormat="1" applyBorder="1"/>
    <xf numFmtId="166" fontId="21" fillId="0" borderId="0" xfId="58" applyNumberFormat="1" applyAlignment="1">
      <alignment horizontal="center"/>
    </xf>
    <xf numFmtId="49" fontId="21" fillId="0" borderId="0" xfId="46" applyNumberFormat="1" applyBorder="1" applyAlignment="1">
      <alignment horizontal="center"/>
    </xf>
    <xf numFmtId="37" fontId="23" fillId="0" borderId="0" xfId="46" applyNumberFormat="1" applyFont="1" applyBorder="1" applyAlignment="1">
      <alignment horizontal="center"/>
    </xf>
    <xf numFmtId="37" fontId="21" fillId="0" borderId="36" xfId="46" applyNumberFormat="1" applyBorder="1" applyAlignment="1">
      <alignment horizontal="center"/>
    </xf>
    <xf numFmtId="37" fontId="25" fillId="0" borderId="0" xfId="46" applyNumberFormat="1" applyFont="1" applyBorder="1" applyAlignment="1">
      <alignment horizontal="center" vertical="center"/>
    </xf>
    <xf numFmtId="37" fontId="25" fillId="0" borderId="40" xfId="46" applyNumberFormat="1" applyFont="1" applyBorder="1" applyAlignment="1">
      <alignment horizontal="center" vertical="center"/>
    </xf>
    <xf numFmtId="49" fontId="21" fillId="0" borderId="0" xfId="46" applyNumberFormat="1" applyFont="1" applyBorder="1" applyAlignment="1">
      <alignment horizontal="center"/>
    </xf>
    <xf numFmtId="0" fontId="23" fillId="0" borderId="0" xfId="46" applyNumberFormat="1" applyFont="1" applyBorder="1" applyAlignment="1">
      <alignment horizontal="center"/>
    </xf>
    <xf numFmtId="37" fontId="21" fillId="0" borderId="36" xfId="46" applyNumberFormat="1" applyFont="1" applyBorder="1" applyAlignment="1">
      <alignment horizontal="center"/>
    </xf>
    <xf numFmtId="0" fontId="38" fillId="0" borderId="0" xfId="46" applyFont="1" applyBorder="1"/>
    <xf numFmtId="3" fontId="21" fillId="0" borderId="0" xfId="46" applyNumberFormat="1" applyBorder="1"/>
    <xf numFmtId="3" fontId="21" fillId="0" borderId="46" xfId="46" applyNumberFormat="1" applyBorder="1"/>
    <xf numFmtId="3" fontId="23" fillId="0" borderId="0" xfId="46" applyNumberFormat="1" applyFont="1" applyBorder="1"/>
    <xf numFmtId="3" fontId="21" fillId="0" borderId="30" xfId="46" applyNumberFormat="1" applyBorder="1"/>
    <xf numFmtId="3" fontId="21" fillId="0" borderId="0" xfId="46" applyNumberFormat="1"/>
    <xf numFmtId="3" fontId="23" fillId="0" borderId="52" xfId="46" applyNumberFormat="1" applyFont="1" applyBorder="1" applyAlignment="1">
      <alignment horizontal="center"/>
    </xf>
    <xf numFmtId="3" fontId="21" fillId="0" borderId="48" xfId="46" applyNumberFormat="1" applyBorder="1" applyAlignment="1"/>
    <xf numFmtId="3" fontId="21" fillId="0" borderId="0" xfId="46" applyNumberFormat="1" applyBorder="1" applyAlignment="1"/>
    <xf numFmtId="3" fontId="23" fillId="0" borderId="30" xfId="46" applyNumberFormat="1" applyFont="1" applyBorder="1" applyAlignment="1"/>
    <xf numFmtId="0" fontId="49" fillId="0" borderId="0" xfId="46" quotePrefix="1" applyNumberFormat="1" applyFont="1" applyAlignment="1">
      <alignment horizontal="center"/>
    </xf>
    <xf numFmtId="0" fontId="57" fillId="0" borderId="0" xfId="0" applyFont="1"/>
    <xf numFmtId="0" fontId="57" fillId="0" borderId="10" xfId="0" applyFont="1" applyFill="1" applyBorder="1"/>
    <xf numFmtId="0" fontId="56" fillId="0" borderId="0" xfId="0" applyFont="1" applyAlignment="1">
      <alignment horizontal="center"/>
    </xf>
    <xf numFmtId="0" fontId="28" fillId="0" borderId="10" xfId="0" applyFont="1" applyFill="1" applyBorder="1" applyProtection="1"/>
    <xf numFmtId="0" fontId="28" fillId="0" borderId="10" xfId="0" applyFont="1" applyFill="1" applyBorder="1" applyAlignment="1" applyProtection="1">
      <alignment horizontal="left" wrapText="1"/>
    </xf>
    <xf numFmtId="0" fontId="57" fillId="0" borderId="0" xfId="0" applyFont="1" applyProtection="1"/>
    <xf numFmtId="0" fontId="56" fillId="0" borderId="0" xfId="0" applyFont="1" applyAlignment="1" applyProtection="1">
      <alignment horizontal="center"/>
    </xf>
    <xf numFmtId="0" fontId="57" fillId="0" borderId="0" xfId="0" applyFont="1" applyAlignment="1" applyProtection="1">
      <alignment horizontal="right"/>
    </xf>
    <xf numFmtId="14" fontId="57" fillId="0" borderId="0" xfId="0" applyNumberFormat="1" applyFont="1" applyAlignment="1" applyProtection="1">
      <alignment horizontal="right"/>
    </xf>
    <xf numFmtId="0" fontId="57" fillId="0" borderId="0" xfId="0" applyFont="1" applyAlignment="1" applyProtection="1">
      <alignment horizontal="center"/>
    </xf>
    <xf numFmtId="0" fontId="57" fillId="0" borderId="10" xfId="0" applyFont="1" applyFill="1" applyBorder="1" applyProtection="1"/>
    <xf numFmtId="166" fontId="57" fillId="0" borderId="0" xfId="0" applyNumberFormat="1" applyFont="1" applyFill="1" applyBorder="1" applyAlignment="1" applyProtection="1">
      <alignment horizontal="right"/>
    </xf>
    <xf numFmtId="0" fontId="57" fillId="0" borderId="0" xfId="0" applyFont="1" applyFill="1" applyBorder="1" applyProtection="1"/>
    <xf numFmtId="170" fontId="57" fillId="0" borderId="0" xfId="0" applyNumberFormat="1" applyFont="1" applyProtection="1"/>
    <xf numFmtId="166" fontId="57" fillId="0" borderId="0" xfId="0" applyNumberFormat="1" applyFont="1" applyAlignment="1" applyProtection="1">
      <alignment horizontal="right"/>
    </xf>
    <xf numFmtId="169" fontId="57" fillId="0" borderId="0" xfId="0" applyNumberFormat="1" applyFont="1" applyProtection="1"/>
    <xf numFmtId="166" fontId="57" fillId="0" borderId="0" xfId="0" applyNumberFormat="1" applyFont="1" applyProtection="1"/>
    <xf numFmtId="166" fontId="57" fillId="24" borderId="0" xfId="0" applyNumberFormat="1" applyFont="1" applyFill="1" applyProtection="1">
      <protection locked="0"/>
    </xf>
    <xf numFmtId="166" fontId="57" fillId="0" borderId="0" xfId="0" applyNumberFormat="1" applyFont="1" applyFill="1" applyBorder="1" applyAlignment="1" applyProtection="1">
      <alignment horizontal="right"/>
      <protection locked="0"/>
    </xf>
    <xf numFmtId="170" fontId="57" fillId="0" borderId="0" xfId="0" applyNumberFormat="1" applyFont="1" applyProtection="1">
      <protection locked="0"/>
    </xf>
    <xf numFmtId="169" fontId="57" fillId="0" borderId="0" xfId="0" applyNumberFormat="1" applyFont="1" applyProtection="1">
      <protection locked="0"/>
    </xf>
    <xf numFmtId="10" fontId="0" fillId="24" borderId="0" xfId="0" applyNumberFormat="1" applyFill="1" applyProtection="1">
      <protection locked="0"/>
    </xf>
    <xf numFmtId="166" fontId="57" fillId="0" borderId="0" xfId="0" applyNumberFormat="1" applyFont="1" applyProtection="1">
      <protection locked="0"/>
    </xf>
    <xf numFmtId="0" fontId="21" fillId="0" borderId="0" xfId="0" applyFont="1" applyFill="1" applyBorder="1" applyProtection="1">
      <protection locked="0"/>
    </xf>
    <xf numFmtId="0" fontId="46" fillId="0" borderId="0" xfId="0" applyFont="1" applyFill="1" applyBorder="1" applyAlignment="1" applyProtection="1">
      <alignment horizontal="right"/>
      <protection locked="0"/>
    </xf>
    <xf numFmtId="10" fontId="45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0" quotePrefix="1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quotePrefix="1" applyFont="1" applyFill="1" applyBorder="1" applyAlignment="1" applyProtection="1">
      <alignment horizontal="left"/>
      <protection locked="0"/>
    </xf>
    <xf numFmtId="1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>
      <alignment horizontal="center"/>
      <protection locked="0"/>
    </xf>
    <xf numFmtId="169" fontId="44" fillId="0" borderId="0" xfId="0" quotePrefix="1" applyNumberFormat="1" applyFont="1" applyFill="1" applyBorder="1" applyAlignment="1" applyProtection="1">
      <alignment horizontal="center"/>
      <protection locked="0"/>
    </xf>
    <xf numFmtId="17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Protection="1"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37" fontId="28" fillId="0" borderId="0" xfId="0" applyNumberFormat="1" applyFont="1" applyFill="1" applyBorder="1" applyAlignment="1" applyProtection="1">
      <alignment horizontal="center" wrapText="1"/>
      <protection locked="0"/>
    </xf>
    <xf numFmtId="37" fontId="28" fillId="0" borderId="10" xfId="0" applyNumberFormat="1" applyFont="1" applyFill="1" applyBorder="1" applyAlignment="1" applyProtection="1">
      <alignment horizontal="center" wrapText="1"/>
      <protection locked="0"/>
    </xf>
    <xf numFmtId="37" fontId="29" fillId="0" borderId="0" xfId="0" applyNumberFormat="1" applyFont="1" applyFill="1" applyBorder="1" applyAlignment="1" applyProtection="1">
      <alignment horizontal="center" wrapText="1"/>
      <protection locked="0"/>
    </xf>
    <xf numFmtId="37" fontId="29" fillId="0" borderId="11" xfId="0" applyNumberFormat="1" applyFont="1" applyFill="1" applyBorder="1" applyAlignment="1" applyProtection="1">
      <alignment horizontal="center" wrapText="1"/>
      <protection locked="0"/>
    </xf>
    <xf numFmtId="1" fontId="43" fillId="0" borderId="36" xfId="0" applyNumberFormat="1" applyFont="1" applyFill="1" applyBorder="1" applyAlignment="1" applyProtection="1">
      <alignment horizontal="center"/>
      <protection locked="0"/>
    </xf>
    <xf numFmtId="1" fontId="28" fillId="0" borderId="12" xfId="0" applyNumberFormat="1" applyFont="1" applyFill="1" applyBorder="1" applyAlignment="1" applyProtection="1">
      <alignment horizontal="right"/>
      <protection locked="0"/>
    </xf>
    <xf numFmtId="1" fontId="28" fillId="0" borderId="36" xfId="0" applyNumberFormat="1" applyFont="1" applyFill="1" applyBorder="1" applyAlignment="1" applyProtection="1">
      <alignment horizontal="center"/>
      <protection locked="0"/>
    </xf>
    <xf numFmtId="1" fontId="28" fillId="0" borderId="36" xfId="0" applyNumberFormat="1" applyFont="1" applyFill="1" applyBorder="1" applyAlignment="1" applyProtection="1">
      <alignment horizontal="right"/>
      <protection locked="0"/>
    </xf>
    <xf numFmtId="1" fontId="28" fillId="0" borderId="17" xfId="0" applyNumberFormat="1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Protection="1">
      <protection locked="0"/>
    </xf>
    <xf numFmtId="37" fontId="28" fillId="0" borderId="11" xfId="0" applyNumberFormat="1" applyFont="1" applyFill="1" applyBorder="1" applyProtection="1">
      <protection locked="0"/>
    </xf>
    <xf numFmtId="0" fontId="28" fillId="0" borderId="10" xfId="0" applyFont="1" applyFill="1" applyBorder="1" applyAlignment="1" applyProtection="1">
      <alignment horizontal="center"/>
      <protection locked="0"/>
    </xf>
    <xf numFmtId="5" fontId="28" fillId="0" borderId="11" xfId="0" applyNumberFormat="1" applyFont="1" applyFill="1" applyBorder="1" applyProtection="1">
      <protection locked="0"/>
    </xf>
    <xf numFmtId="37" fontId="28" fillId="0" borderId="10" xfId="0" applyNumberFormat="1" applyFont="1" applyFill="1" applyBorder="1" applyProtection="1"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37" fontId="28" fillId="0" borderId="0" xfId="29" applyNumberFormat="1" applyFont="1" applyFill="1" applyBorder="1" applyProtection="1">
      <protection locked="0"/>
    </xf>
    <xf numFmtId="37" fontId="28" fillId="0" borderId="0" xfId="0" applyNumberFormat="1" applyFont="1" applyFill="1" applyBorder="1" applyProtection="1">
      <protection locked="0"/>
    </xf>
    <xf numFmtId="37" fontId="28" fillId="0" borderId="11" xfId="29" applyNumberFormat="1" applyFont="1" applyFill="1" applyBorder="1" applyProtection="1">
      <protection locked="0"/>
    </xf>
    <xf numFmtId="0" fontId="35" fillId="25" borderId="10" xfId="0" applyFont="1" applyFill="1" applyBorder="1" applyAlignment="1" applyProtection="1">
      <alignment horizontal="left"/>
      <protection locked="0"/>
    </xf>
    <xf numFmtId="37" fontId="29" fillId="25" borderId="11" xfId="0" applyNumberFormat="1" applyFont="1" applyFill="1" applyBorder="1" applyAlignment="1" applyProtection="1">
      <alignment horizontal="center"/>
      <protection locked="0"/>
    </xf>
    <xf numFmtId="37" fontId="29" fillId="0" borderId="0" xfId="0" applyNumberFormat="1" applyFont="1" applyFill="1" applyAlignment="1" applyProtection="1">
      <alignment horizontal="center"/>
      <protection locked="0"/>
    </xf>
    <xf numFmtId="37" fontId="29" fillId="25" borderId="10" xfId="0" applyNumberFormat="1" applyFont="1" applyFill="1" applyBorder="1" applyAlignment="1" applyProtection="1">
      <alignment horizontal="center"/>
      <protection locked="0"/>
    </xf>
    <xf numFmtId="0" fontId="29" fillId="25" borderId="0" xfId="0" applyFont="1" applyFill="1" applyBorder="1" applyAlignment="1" applyProtection="1">
      <alignment horizontal="center"/>
      <protection locked="0"/>
    </xf>
    <xf numFmtId="37" fontId="29" fillId="25" borderId="0" xfId="29" applyNumberFormat="1" applyFont="1" applyFill="1" applyBorder="1" applyAlignment="1" applyProtection="1">
      <alignment horizontal="center"/>
      <protection locked="0"/>
    </xf>
    <xf numFmtId="37" fontId="29" fillId="25" borderId="11" xfId="29" applyNumberFormat="1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 applyProtection="1">
      <alignment horizontal="left"/>
      <protection locked="0"/>
    </xf>
    <xf numFmtId="37" fontId="28" fillId="0" borderId="0" xfId="0" applyNumberFormat="1" applyFont="1" applyFill="1" applyProtection="1">
      <protection locked="0"/>
    </xf>
    <xf numFmtId="4" fontId="28" fillId="24" borderId="0" xfId="0" applyNumberFormat="1" applyFont="1" applyFill="1" applyBorder="1" applyAlignment="1" applyProtection="1">
      <alignment horizontal="center"/>
      <protection locked="0"/>
    </xf>
    <xf numFmtId="169" fontId="28" fillId="0" borderId="0" xfId="29" applyNumberFormat="1" applyFont="1" applyFill="1" applyBorder="1" applyProtection="1">
      <protection locked="0"/>
    </xf>
    <xf numFmtId="169" fontId="28" fillId="0" borderId="11" xfId="29" applyNumberFormat="1" applyFont="1" applyFill="1" applyBorder="1" applyProtection="1">
      <protection locked="0"/>
    </xf>
    <xf numFmtId="169" fontId="28" fillId="0" borderId="46" xfId="29" applyNumberFormat="1" applyFont="1" applyFill="1" applyBorder="1" applyProtection="1">
      <protection locked="0"/>
    </xf>
    <xf numFmtId="169" fontId="28" fillId="0" borderId="47" xfId="29" applyNumberFormat="1" applyFont="1" applyFill="1" applyBorder="1" applyProtection="1">
      <protection locked="0"/>
    </xf>
    <xf numFmtId="0" fontId="34" fillId="0" borderId="10" xfId="0" applyFont="1" applyFill="1" applyBorder="1" applyAlignment="1" applyProtection="1">
      <alignment horizontal="right"/>
      <protection locked="0"/>
    </xf>
    <xf numFmtId="37" fontId="28" fillId="25" borderId="11" xfId="0" applyNumberFormat="1" applyFont="1" applyFill="1" applyBorder="1" applyProtection="1">
      <protection locked="0"/>
    </xf>
    <xf numFmtId="0" fontId="34" fillId="0" borderId="10" xfId="0" applyFont="1" applyFill="1" applyBorder="1" applyAlignment="1" applyProtection="1">
      <alignment horizontal="left"/>
      <protection locked="0"/>
    </xf>
    <xf numFmtId="0" fontId="34" fillId="25" borderId="10" xfId="0" applyFont="1" applyFill="1" applyBorder="1" applyAlignment="1" applyProtection="1">
      <alignment horizontal="left"/>
      <protection locked="0"/>
    </xf>
    <xf numFmtId="0" fontId="29" fillId="25" borderId="11" xfId="0" applyFont="1" applyFill="1" applyBorder="1" applyAlignment="1" applyProtection="1">
      <alignment horizontal="center"/>
      <protection locked="0"/>
    </xf>
    <xf numFmtId="0" fontId="29" fillId="25" borderId="10" xfId="0" applyFont="1" applyFill="1" applyBorder="1" applyAlignment="1" applyProtection="1">
      <alignment horizontal="center"/>
      <protection locked="0"/>
    </xf>
    <xf numFmtId="39" fontId="28" fillId="0" borderId="11" xfId="0" applyNumberFormat="1" applyFont="1" applyFill="1" applyBorder="1" applyProtection="1">
      <protection locked="0"/>
    </xf>
    <xf numFmtId="37" fontId="29" fillId="25" borderId="0" xfId="0" applyNumberFormat="1" applyFont="1" applyFill="1" applyBorder="1" applyAlignment="1" applyProtection="1">
      <alignment horizontal="center"/>
      <protection locked="0"/>
    </xf>
    <xf numFmtId="39" fontId="29" fillId="25" borderId="0" xfId="0" applyNumberFormat="1" applyFont="1" applyFill="1" applyBorder="1" applyAlignment="1" applyProtection="1">
      <alignment horizontal="center"/>
      <protection locked="0"/>
    </xf>
    <xf numFmtId="37" fontId="28" fillId="0" borderId="11" xfId="0" applyNumberFormat="1" applyFont="1" applyFill="1" applyBorder="1" applyAlignment="1" applyProtection="1">
      <alignment horizontal="center"/>
      <protection locked="0"/>
    </xf>
    <xf numFmtId="37" fontId="28" fillId="24" borderId="0" xfId="0" applyNumberFormat="1" applyFont="1" applyFill="1" applyBorder="1" applyAlignment="1" applyProtection="1">
      <alignment horizontal="center"/>
      <protection locked="0"/>
    </xf>
    <xf numFmtId="37" fontId="29" fillId="0" borderId="11" xfId="0" applyNumberFormat="1" applyFont="1" applyFill="1" applyBorder="1" applyAlignment="1" applyProtection="1">
      <alignment horizontal="center"/>
      <protection locked="0"/>
    </xf>
    <xf numFmtId="37" fontId="29" fillId="0" borderId="10" xfId="0" applyNumberFormat="1" applyFont="1" applyFill="1" applyBorder="1" applyAlignment="1" applyProtection="1">
      <alignment horizontal="center"/>
      <protection locked="0"/>
    </xf>
    <xf numFmtId="39" fontId="29" fillId="0" borderId="0" xfId="0" applyNumberFormat="1" applyFont="1" applyFill="1" applyBorder="1" applyAlignment="1" applyProtection="1">
      <alignment horizontal="center"/>
      <protection locked="0"/>
    </xf>
    <xf numFmtId="37" fontId="29" fillId="0" borderId="0" xfId="0" applyNumberFormat="1" applyFont="1" applyFill="1" applyBorder="1" applyAlignment="1" applyProtection="1">
      <alignment horizontal="center"/>
      <protection locked="0"/>
    </xf>
    <xf numFmtId="4" fontId="29" fillId="0" borderId="0" xfId="0" applyNumberFormat="1" applyFont="1" applyFill="1" applyBorder="1" applyAlignment="1" applyProtection="1">
      <alignment horizontal="center"/>
      <protection locked="0"/>
    </xf>
    <xf numFmtId="39" fontId="28" fillId="0" borderId="11" xfId="0" applyNumberFormat="1" applyFont="1" applyFill="1" applyBorder="1" applyAlignment="1" applyProtection="1">
      <alignment horizontal="right"/>
      <protection locked="0"/>
    </xf>
    <xf numFmtId="39" fontId="28" fillId="25" borderId="11" xfId="0" applyNumberFormat="1" applyFont="1" applyFill="1" applyBorder="1" applyAlignment="1" applyProtection="1">
      <alignment horizontal="right"/>
      <protection locked="0"/>
    </xf>
    <xf numFmtId="37" fontId="28" fillId="0" borderId="0" xfId="0" applyNumberFormat="1" applyFont="1" applyFill="1" applyBorder="1" applyAlignment="1" applyProtection="1">
      <alignment horizontal="center"/>
      <protection locked="0"/>
    </xf>
    <xf numFmtId="169" fontId="28" fillId="0" borderId="48" xfId="29" applyNumberFormat="1" applyFont="1" applyFill="1" applyBorder="1" applyProtection="1">
      <protection locked="0"/>
    </xf>
    <xf numFmtId="169" fontId="28" fillId="0" borderId="49" xfId="29" applyNumberFormat="1" applyFont="1" applyFill="1" applyBorder="1" applyProtection="1">
      <protection locked="0"/>
    </xf>
    <xf numFmtId="166" fontId="28" fillId="0" borderId="11" xfId="0" applyNumberFormat="1" applyFont="1" applyFill="1" applyBorder="1" applyAlignment="1" applyProtection="1">
      <alignment horizontal="center"/>
      <protection locked="0"/>
    </xf>
    <xf numFmtId="166" fontId="28" fillId="0" borderId="10" xfId="0" applyNumberFormat="1" applyFont="1" applyFill="1" applyBorder="1" applyAlignment="1" applyProtection="1">
      <alignment horizontal="center"/>
      <protection locked="0"/>
    </xf>
    <xf numFmtId="7" fontId="28" fillId="0" borderId="0" xfId="29" applyNumberFormat="1" applyFont="1" applyFill="1" applyBorder="1" applyProtection="1">
      <protection locked="0"/>
    </xf>
    <xf numFmtId="166" fontId="28" fillId="0" borderId="0" xfId="0" applyNumberFormat="1" applyFont="1" applyFill="1" applyBorder="1" applyAlignment="1" applyProtection="1">
      <alignment horizontal="center"/>
      <protection locked="0"/>
    </xf>
    <xf numFmtId="7" fontId="28" fillId="0" borderId="11" xfId="29" applyNumberFormat="1" applyFont="1" applyFill="1" applyBorder="1" applyProtection="1">
      <protection locked="0"/>
    </xf>
    <xf numFmtId="0" fontId="35" fillId="0" borderId="10" xfId="0" applyFont="1" applyFill="1" applyBorder="1" applyAlignment="1" applyProtection="1">
      <alignment horizontal="left"/>
      <protection locked="0"/>
    </xf>
    <xf numFmtId="9" fontId="29" fillId="0" borderId="11" xfId="0" applyNumberFormat="1" applyFont="1" applyFill="1" applyBorder="1" applyAlignment="1" applyProtection="1">
      <alignment horizontal="center"/>
      <protection locked="0"/>
    </xf>
    <xf numFmtId="9" fontId="29" fillId="0" borderId="0" xfId="0" applyNumberFormat="1" applyFont="1" applyFill="1" applyBorder="1" applyAlignment="1" applyProtection="1">
      <alignment horizontal="center"/>
      <protection locked="0"/>
    </xf>
    <xf numFmtId="37" fontId="29" fillId="0" borderId="0" xfId="29" applyNumberFormat="1" applyFont="1" applyFill="1" applyBorder="1" applyAlignment="1" applyProtection="1">
      <alignment horizontal="center"/>
      <protection locked="0"/>
    </xf>
    <xf numFmtId="37" fontId="29" fillId="0" borderId="11" xfId="29" applyNumberFormat="1" applyFont="1" applyFill="1" applyBorder="1" applyAlignment="1" applyProtection="1">
      <alignment horizontal="center"/>
      <protection locked="0"/>
    </xf>
    <xf numFmtId="37" fontId="28" fillId="24" borderId="0" xfId="0" applyNumberFormat="1" applyFont="1" applyFill="1" applyBorder="1" applyProtection="1">
      <protection locked="0"/>
    </xf>
    <xf numFmtId="169" fontId="28" fillId="0" borderId="0" xfId="0" applyNumberFormat="1" applyFont="1" applyFill="1" applyBorder="1" applyAlignment="1" applyProtection="1">
      <alignment horizontal="center"/>
      <protection locked="0"/>
    </xf>
    <xf numFmtId="37" fontId="28" fillId="24" borderId="0" xfId="0" applyNumberFormat="1" applyFont="1" applyFill="1" applyBorder="1" applyAlignment="1" applyProtection="1">
      <alignment horizontal="right"/>
      <protection locked="0"/>
    </xf>
    <xf numFmtId="37" fontId="28" fillId="24" borderId="0" xfId="29" applyNumberFormat="1" applyFont="1" applyFill="1" applyBorder="1" applyProtection="1">
      <protection locked="0"/>
    </xf>
    <xf numFmtId="37" fontId="28" fillId="0" borderId="10" xfId="0" applyNumberFormat="1" applyFont="1" applyFill="1" applyBorder="1" applyAlignment="1" applyProtection="1">
      <alignment horizontal="center"/>
      <protection locked="0"/>
    </xf>
    <xf numFmtId="5" fontId="28" fillId="0" borderId="0" xfId="29" applyNumberFormat="1" applyFont="1" applyFill="1" applyBorder="1" applyProtection="1">
      <protection locked="0"/>
    </xf>
    <xf numFmtId="5" fontId="28" fillId="0" borderId="0" xfId="0" applyNumberFormat="1" applyFont="1" applyFill="1" applyBorder="1" applyAlignment="1" applyProtection="1">
      <alignment horizontal="right"/>
      <protection locked="0"/>
    </xf>
    <xf numFmtId="9" fontId="28" fillId="0" borderId="11" xfId="0" applyNumberFormat="1" applyFont="1" applyFill="1" applyBorder="1" applyAlignment="1" applyProtection="1">
      <alignment horizontal="center"/>
      <protection locked="0"/>
    </xf>
    <xf numFmtId="7" fontId="28" fillId="0" borderId="48" xfId="29" applyNumberFormat="1" applyFont="1" applyFill="1" applyBorder="1" applyProtection="1">
      <protection locked="0"/>
    </xf>
    <xf numFmtId="9" fontId="28" fillId="0" borderId="0" xfId="0" applyNumberFormat="1" applyFont="1" applyFill="1" applyBorder="1" applyAlignment="1" applyProtection="1">
      <alignment horizontal="center"/>
      <protection locked="0"/>
    </xf>
    <xf numFmtId="7" fontId="28" fillId="0" borderId="49" xfId="29" applyNumberFormat="1" applyFont="1" applyFill="1" applyBorder="1" applyProtection="1">
      <protection locked="0"/>
    </xf>
    <xf numFmtId="9" fontId="29" fillId="25" borderId="0" xfId="0" applyNumberFormat="1" applyFont="1" applyFill="1" applyBorder="1" applyAlignment="1" applyProtection="1">
      <alignment horizontal="center"/>
      <protection locked="0"/>
    </xf>
    <xf numFmtId="39" fontId="28" fillId="0" borderId="10" xfId="0" applyNumberFormat="1" applyFont="1" applyFill="1" applyBorder="1" applyAlignment="1" applyProtection="1">
      <alignment horizontal="center"/>
      <protection locked="0"/>
    </xf>
    <xf numFmtId="39" fontId="28" fillId="0" borderId="0" xfId="0" applyNumberFormat="1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 applyProtection="1">
      <alignment horizontal="right" wrapText="1"/>
      <protection locked="0"/>
    </xf>
    <xf numFmtId="39" fontId="28" fillId="0" borderId="11" xfId="0" applyNumberFormat="1" applyFont="1" applyFill="1" applyBorder="1" applyAlignment="1" applyProtection="1">
      <alignment horizontal="center"/>
      <protection locked="0"/>
    </xf>
    <xf numFmtId="0" fontId="28" fillId="0" borderId="45" xfId="0" applyFont="1" applyFill="1" applyBorder="1" applyAlignment="1" applyProtection="1">
      <alignment horizontal="center"/>
      <protection locked="0"/>
    </xf>
    <xf numFmtId="9" fontId="28" fillId="0" borderId="43" xfId="0" applyNumberFormat="1" applyFont="1" applyFill="1" applyBorder="1" applyAlignment="1" applyProtection="1">
      <alignment horizontal="center"/>
      <protection locked="0"/>
    </xf>
    <xf numFmtId="0" fontId="28" fillId="0" borderId="44" xfId="0" applyFont="1" applyFill="1" applyBorder="1" applyProtection="1">
      <protection locked="0"/>
    </xf>
    <xf numFmtId="37" fontId="28" fillId="0" borderId="44" xfId="29" applyNumberFormat="1" applyFont="1" applyFill="1" applyBorder="1" applyProtection="1">
      <protection locked="0"/>
    </xf>
    <xf numFmtId="37" fontId="28" fillId="0" borderId="44" xfId="0" applyNumberFormat="1" applyFont="1" applyFill="1" applyBorder="1" applyProtection="1">
      <protection locked="0"/>
    </xf>
    <xf numFmtId="37" fontId="28" fillId="0" borderId="43" xfId="29" applyNumberFormat="1" applyFont="1" applyFill="1" applyBorder="1" applyProtection="1">
      <protection locked="0"/>
    </xf>
    <xf numFmtId="0" fontId="28" fillId="0" borderId="51" xfId="0" applyFont="1" applyFill="1" applyBorder="1" applyProtection="1">
      <protection locked="0"/>
    </xf>
    <xf numFmtId="0" fontId="28" fillId="0" borderId="53" xfId="0" applyFont="1" applyFill="1" applyBorder="1" applyProtection="1">
      <protection locked="0"/>
    </xf>
    <xf numFmtId="170" fontId="32" fillId="0" borderId="53" xfId="0" applyNumberFormat="1" applyFont="1" applyFill="1" applyBorder="1" applyProtection="1">
      <protection locked="0"/>
    </xf>
    <xf numFmtId="170" fontId="32" fillId="0" borderId="50" xfId="0" applyNumberFormat="1" applyFont="1" applyFill="1" applyBorder="1" applyProtection="1">
      <protection locked="0"/>
    </xf>
    <xf numFmtId="0" fontId="28" fillId="0" borderId="11" xfId="0" applyFont="1" applyFill="1" applyBorder="1" applyProtection="1">
      <protection locked="0"/>
    </xf>
    <xf numFmtId="0" fontId="28" fillId="0" borderId="0" xfId="0" applyFont="1" applyFill="1" applyProtection="1">
      <protection locked="0"/>
    </xf>
    <xf numFmtId="0" fontId="35" fillId="25" borderId="10" xfId="0" applyFont="1" applyFill="1" applyBorder="1" applyProtection="1">
      <protection locked="0"/>
    </xf>
    <xf numFmtId="0" fontId="28" fillId="25" borderId="11" xfId="0" applyFont="1" applyFill="1" applyBorder="1" applyProtection="1">
      <protection locked="0"/>
    </xf>
    <xf numFmtId="0" fontId="28" fillId="25" borderId="10" xfId="0" applyFont="1" applyFill="1" applyBorder="1" applyProtection="1">
      <protection locked="0"/>
    </xf>
    <xf numFmtId="0" fontId="28" fillId="25" borderId="0" xfId="0" applyFont="1" applyFill="1" applyBorder="1" applyProtection="1">
      <protection locked="0"/>
    </xf>
    <xf numFmtId="37" fontId="28" fillId="25" borderId="11" xfId="29" applyNumberFormat="1" applyFont="1" applyFill="1" applyBorder="1" applyProtection="1">
      <protection locked="0"/>
    </xf>
    <xf numFmtId="169" fontId="28" fillId="24" borderId="0" xfId="29" applyNumberFormat="1" applyFont="1" applyFill="1" applyBorder="1" applyProtection="1">
      <protection locked="0"/>
    </xf>
    <xf numFmtId="169" fontId="28" fillId="24" borderId="11" xfId="29" applyNumberFormat="1" applyFont="1" applyFill="1" applyBorder="1" applyProtection="1">
      <protection locked="0"/>
    </xf>
    <xf numFmtId="169" fontId="28" fillId="0" borderId="0" xfId="0" applyNumberFormat="1" applyFont="1" applyFill="1" applyBorder="1" applyProtection="1">
      <protection locked="0"/>
    </xf>
    <xf numFmtId="169" fontId="28" fillId="0" borderId="48" xfId="0" applyNumberFormat="1" applyFont="1" applyFill="1" applyBorder="1" applyProtection="1">
      <protection locked="0"/>
    </xf>
    <xf numFmtId="37" fontId="28" fillId="25" borderId="0" xfId="0" applyNumberFormat="1" applyFont="1" applyFill="1" applyBorder="1" applyProtection="1">
      <protection locked="0"/>
    </xf>
    <xf numFmtId="169" fontId="28" fillId="24" borderId="0" xfId="0" applyNumberFormat="1" applyFont="1" applyFill="1" applyBorder="1" applyProtection="1">
      <protection locked="0"/>
    </xf>
    <xf numFmtId="0" fontId="29" fillId="25" borderId="10" xfId="0" applyFont="1" applyFill="1" applyBorder="1" applyProtection="1">
      <protection locked="0"/>
    </xf>
    <xf numFmtId="0" fontId="47" fillId="25" borderId="10" xfId="0" applyFont="1" applyFill="1" applyBorder="1" applyProtection="1">
      <protection locked="0"/>
    </xf>
    <xf numFmtId="0" fontId="21" fillId="25" borderId="11" xfId="0" applyFont="1" applyFill="1" applyBorder="1" applyProtection="1">
      <protection locked="0"/>
    </xf>
    <xf numFmtId="0" fontId="21" fillId="25" borderId="10" xfId="0" applyFont="1" applyFill="1" applyBorder="1" applyProtection="1">
      <protection locked="0"/>
    </xf>
    <xf numFmtId="0" fontId="21" fillId="25" borderId="0" xfId="0" applyFont="1" applyFill="1" applyBorder="1" applyProtection="1">
      <protection locked="0"/>
    </xf>
    <xf numFmtId="37" fontId="21" fillId="25" borderId="0" xfId="0" applyNumberFormat="1" applyFont="1" applyFill="1" applyBorder="1" applyProtection="1">
      <protection locked="0"/>
    </xf>
    <xf numFmtId="37" fontId="21" fillId="25" borderId="11" xfId="29" applyNumberFormat="1" applyFont="1" applyFill="1" applyBorder="1" applyProtection="1">
      <protection locked="0"/>
    </xf>
    <xf numFmtId="0" fontId="21" fillId="0" borderId="10" xfId="0" applyFont="1" applyFill="1" applyBorder="1" applyProtection="1">
      <protection locked="0"/>
    </xf>
    <xf numFmtId="0" fontId="21" fillId="0" borderId="11" xfId="0" applyFont="1" applyFill="1" applyBorder="1" applyProtection="1">
      <protection locked="0"/>
    </xf>
    <xf numFmtId="169" fontId="21" fillId="24" borderId="0" xfId="29" applyNumberFormat="1" applyFont="1" applyFill="1" applyBorder="1" applyProtection="1">
      <protection locked="0"/>
    </xf>
    <xf numFmtId="169" fontId="21" fillId="24" borderId="11" xfId="29" applyNumberFormat="1" applyFont="1" applyFill="1" applyBorder="1" applyProtection="1">
      <protection locked="0"/>
    </xf>
    <xf numFmtId="37" fontId="21" fillId="0" borderId="0" xfId="0" applyNumberFormat="1" applyFont="1" applyFill="1" applyBorder="1" applyProtection="1">
      <protection locked="0"/>
    </xf>
    <xf numFmtId="169" fontId="21" fillId="24" borderId="0" xfId="0" applyNumberFormat="1" applyFont="1" applyFill="1" applyBorder="1" applyProtection="1">
      <protection locked="0"/>
    </xf>
    <xf numFmtId="169" fontId="21" fillId="0" borderId="0" xfId="0" applyNumberFormat="1" applyFont="1" applyFill="1" applyBorder="1" applyProtection="1">
      <protection locked="0"/>
    </xf>
    <xf numFmtId="37" fontId="28" fillId="25" borderId="0" xfId="29" applyNumberFormat="1" applyFont="1" applyFill="1" applyBorder="1" applyProtection="1">
      <protection locked="0"/>
    </xf>
    <xf numFmtId="0" fontId="28" fillId="0" borderId="45" xfId="0" applyFont="1" applyFill="1" applyBorder="1" applyAlignment="1" applyProtection="1">
      <alignment horizontal="left"/>
      <protection locked="0"/>
    </xf>
    <xf numFmtId="0" fontId="28" fillId="0" borderId="43" xfId="0" applyFont="1" applyFill="1" applyBorder="1" applyProtection="1">
      <protection locked="0"/>
    </xf>
    <xf numFmtId="170" fontId="32" fillId="0" borderId="53" xfId="29" applyNumberFormat="1" applyFont="1" applyFill="1" applyBorder="1" applyProtection="1">
      <protection locked="0"/>
    </xf>
    <xf numFmtId="170" fontId="32" fillId="0" borderId="11" xfId="29" applyNumberFormat="1" applyFont="1" applyFill="1" applyBorder="1" applyProtection="1">
      <protection locked="0"/>
    </xf>
    <xf numFmtId="1" fontId="30" fillId="0" borderId="11" xfId="0" applyNumberFormat="1" applyFont="1" applyFill="1" applyBorder="1" applyProtection="1">
      <protection locked="0"/>
    </xf>
    <xf numFmtId="1" fontId="30" fillId="0" borderId="10" xfId="0" applyNumberFormat="1" applyFont="1" applyFill="1" applyBorder="1" applyProtection="1">
      <protection locked="0"/>
    </xf>
    <xf numFmtId="1" fontId="30" fillId="0" borderId="0" xfId="0" applyNumberFormat="1" applyFont="1" applyFill="1" applyBorder="1" applyProtection="1">
      <protection locked="0"/>
    </xf>
    <xf numFmtId="170" fontId="28" fillId="0" borderId="0" xfId="29" applyNumberFormat="1" applyFont="1" applyFill="1" applyBorder="1" applyProtection="1">
      <protection locked="0"/>
    </xf>
    <xf numFmtId="170" fontId="28" fillId="0" borderId="11" xfId="29" applyNumberFormat="1" applyFont="1" applyFill="1" applyBorder="1" applyProtection="1">
      <protection locked="0"/>
    </xf>
    <xf numFmtId="1" fontId="30" fillId="0" borderId="10" xfId="0" applyNumberFormat="1" applyFont="1" applyFill="1" applyBorder="1" applyAlignment="1" applyProtection="1">
      <alignment horizontal="right"/>
      <protection locked="0"/>
    </xf>
    <xf numFmtId="170" fontId="30" fillId="0" borderId="0" xfId="29" applyNumberFormat="1" applyFont="1" applyFill="1" applyBorder="1" applyProtection="1">
      <protection locked="0"/>
    </xf>
    <xf numFmtId="170" fontId="30" fillId="0" borderId="11" xfId="29" applyNumberFormat="1" applyFont="1" applyFill="1" applyBorder="1" applyProtection="1">
      <protection locked="0"/>
    </xf>
    <xf numFmtId="1" fontId="28" fillId="0" borderId="11" xfId="0" applyNumberFormat="1" applyFont="1" applyFill="1" applyBorder="1" applyProtection="1">
      <protection locked="0"/>
    </xf>
    <xf numFmtId="1" fontId="28" fillId="0" borderId="10" xfId="0" applyNumberFormat="1" applyFont="1" applyFill="1" applyBorder="1" applyProtection="1">
      <protection locked="0"/>
    </xf>
    <xf numFmtId="1" fontId="28" fillId="0" borderId="0" xfId="0" applyNumberFormat="1" applyFont="1" applyFill="1" applyBorder="1" applyProtection="1">
      <protection locked="0"/>
    </xf>
    <xf numFmtId="1" fontId="28" fillId="0" borderId="0" xfId="29" applyNumberFormat="1" applyFont="1" applyFill="1" applyBorder="1" applyProtection="1">
      <protection locked="0"/>
    </xf>
    <xf numFmtId="1" fontId="28" fillId="0" borderId="11" xfId="29" applyNumberFormat="1" applyFont="1" applyFill="1" applyBorder="1" applyProtection="1">
      <protection locked="0"/>
    </xf>
    <xf numFmtId="1" fontId="35" fillId="25" borderId="10" xfId="0" applyNumberFormat="1" applyFont="1" applyFill="1" applyBorder="1" applyAlignment="1" applyProtection="1">
      <alignment horizontal="left"/>
      <protection locked="0"/>
    </xf>
    <xf numFmtId="1" fontId="28" fillId="25" borderId="11" xfId="0" quotePrefix="1" applyNumberFormat="1" applyFont="1" applyFill="1" applyBorder="1" applyAlignment="1" applyProtection="1">
      <alignment horizontal="center"/>
      <protection locked="0"/>
    </xf>
    <xf numFmtId="1" fontId="28" fillId="0" borderId="0" xfId="0" quotePrefix="1" applyNumberFormat="1" applyFont="1" applyFill="1" applyBorder="1" applyAlignment="1" applyProtection="1">
      <alignment horizontal="center"/>
      <protection locked="0"/>
    </xf>
    <xf numFmtId="1" fontId="28" fillId="25" borderId="0" xfId="29" applyNumberFormat="1" applyFont="1" applyFill="1" applyBorder="1" applyProtection="1">
      <protection locked="0"/>
    </xf>
    <xf numFmtId="1" fontId="29" fillId="25" borderId="0" xfId="42" applyNumberFormat="1" applyFont="1" applyFill="1" applyBorder="1" applyAlignment="1" applyProtection="1">
      <alignment horizontal="center"/>
      <protection locked="0"/>
    </xf>
    <xf numFmtId="1" fontId="28" fillId="25" borderId="11" xfId="29" applyNumberFormat="1" applyFont="1" applyFill="1" applyBorder="1" applyProtection="1">
      <protection locked="0"/>
    </xf>
    <xf numFmtId="0" fontId="34" fillId="24" borderId="10" xfId="0" applyFont="1" applyFill="1" applyBorder="1" applyAlignment="1" applyProtection="1">
      <alignment horizontal="right"/>
      <protection locked="0"/>
    </xf>
    <xf numFmtId="1" fontId="58" fillId="0" borderId="11" xfId="0" quotePrefix="1" applyNumberFormat="1" applyFont="1" applyFill="1" applyBorder="1" applyAlignment="1" applyProtection="1">
      <alignment horizontal="center"/>
      <protection locked="0"/>
    </xf>
    <xf numFmtId="170" fontId="28" fillId="0" borderId="0" xfId="29" applyNumberFormat="1" applyFont="1" applyFill="1" applyBorder="1" applyAlignment="1" applyProtection="1">
      <alignment horizontal="right"/>
      <protection locked="0"/>
    </xf>
    <xf numFmtId="166" fontId="28" fillId="0" borderId="0" xfId="42" applyNumberFormat="1" applyFont="1" applyFill="1" applyBorder="1" applyAlignment="1" applyProtection="1">
      <alignment horizontal="center"/>
      <protection locked="0"/>
    </xf>
    <xf numFmtId="170" fontId="28" fillId="0" borderId="11" xfId="29" applyNumberFormat="1" applyFont="1" applyFill="1" applyBorder="1" applyAlignment="1" applyProtection="1">
      <alignment horizontal="right"/>
      <protection locked="0"/>
    </xf>
    <xf numFmtId="170" fontId="32" fillId="0" borderId="0" xfId="29" applyNumberFormat="1" applyFont="1" applyFill="1" applyBorder="1" applyAlignment="1" applyProtection="1">
      <alignment horizontal="right"/>
      <protection locked="0"/>
    </xf>
    <xf numFmtId="1" fontId="42" fillId="0" borderId="51" xfId="0" applyNumberFormat="1" applyFont="1" applyFill="1" applyBorder="1" applyAlignment="1" applyProtection="1">
      <alignment horizontal="right"/>
      <protection locked="0"/>
    </xf>
    <xf numFmtId="1" fontId="58" fillId="0" borderId="50" xfId="0" quotePrefix="1" applyNumberFormat="1" applyFont="1" applyFill="1" applyBorder="1" applyAlignment="1" applyProtection="1">
      <alignment horizontal="center"/>
      <protection locked="0"/>
    </xf>
    <xf numFmtId="1" fontId="28" fillId="0" borderId="51" xfId="0" quotePrefix="1" applyNumberFormat="1" applyFont="1" applyFill="1" applyBorder="1" applyAlignment="1" applyProtection="1">
      <alignment horizontal="center"/>
      <protection locked="0"/>
    </xf>
    <xf numFmtId="168" fontId="28" fillId="0" borderId="53" xfId="42" applyNumberFormat="1" applyFont="1" applyFill="1" applyBorder="1" applyAlignment="1" applyProtection="1">
      <alignment horizontal="center"/>
      <protection locked="0"/>
    </xf>
    <xf numFmtId="170" fontId="42" fillId="0" borderId="53" xfId="29" applyNumberFormat="1" applyFont="1" applyFill="1" applyBorder="1" applyAlignment="1" applyProtection="1">
      <alignment horizontal="right"/>
      <protection locked="0"/>
    </xf>
    <xf numFmtId="170" fontId="42" fillId="0" borderId="50" xfId="29" applyNumberFormat="1" applyFont="1" applyFill="1" applyBorder="1" applyAlignment="1" applyProtection="1">
      <alignment horizontal="right"/>
      <protection locked="0"/>
    </xf>
    <xf numFmtId="1" fontId="42" fillId="0" borderId="10" xfId="0" applyNumberFormat="1" applyFont="1" applyFill="1" applyBorder="1" applyAlignment="1" applyProtection="1">
      <alignment horizontal="right"/>
      <protection locked="0"/>
    </xf>
    <xf numFmtId="1" fontId="28" fillId="0" borderId="10" xfId="0" quotePrefix="1" applyNumberFormat="1" applyFont="1" applyFill="1" applyBorder="1" applyAlignment="1" applyProtection="1">
      <alignment horizontal="center"/>
      <protection locked="0"/>
    </xf>
    <xf numFmtId="168" fontId="28" fillId="0" borderId="0" xfId="42" applyNumberFormat="1" applyFont="1" applyFill="1" applyBorder="1" applyAlignment="1" applyProtection="1">
      <alignment horizontal="center"/>
      <protection locked="0"/>
    </xf>
    <xf numFmtId="170" fontId="42" fillId="0" borderId="0" xfId="29" applyNumberFormat="1" applyFont="1" applyFill="1" applyBorder="1" applyAlignment="1" applyProtection="1">
      <alignment horizontal="right"/>
      <protection locked="0"/>
    </xf>
    <xf numFmtId="166" fontId="28" fillId="0" borderId="0" xfId="0" quotePrefix="1" applyNumberFormat="1" applyFont="1" applyFill="1" applyBorder="1" applyAlignment="1" applyProtection="1">
      <alignment horizontal="center"/>
      <protection locked="0"/>
    </xf>
    <xf numFmtId="170" fontId="42" fillId="0" borderId="11" xfId="29" applyNumberFormat="1" applyFont="1" applyFill="1" applyBorder="1" applyAlignment="1" applyProtection="1">
      <alignment horizontal="right"/>
      <protection locked="0"/>
    </xf>
    <xf numFmtId="168" fontId="28" fillId="0" borderId="36" xfId="42" applyNumberFormat="1" applyFont="1" applyFill="1" applyBorder="1" applyAlignment="1" applyProtection="1">
      <alignment horizontal="center"/>
      <protection locked="0"/>
    </xf>
    <xf numFmtId="170" fontId="42" fillId="0" borderId="36" xfId="29" applyNumberFormat="1" applyFont="1" applyFill="1" applyBorder="1" applyAlignment="1" applyProtection="1">
      <alignment horizontal="right"/>
      <protection locked="0"/>
    </xf>
    <xf numFmtId="170" fontId="43" fillId="0" borderId="17" xfId="29" applyNumberFormat="1" applyFont="1" applyFill="1" applyBorder="1" applyAlignment="1" applyProtection="1">
      <alignment horizontal="right"/>
      <protection locked="0"/>
    </xf>
    <xf numFmtId="1" fontId="58" fillId="0" borderId="15" xfId="0" quotePrefix="1" applyNumberFormat="1" applyFont="1" applyFill="1" applyBorder="1" applyAlignment="1" applyProtection="1">
      <alignment horizontal="center"/>
      <protection locked="0"/>
    </xf>
    <xf numFmtId="1" fontId="28" fillId="0" borderId="33" xfId="0" quotePrefix="1" applyNumberFormat="1" applyFont="1" applyFill="1" applyBorder="1" applyAlignment="1" applyProtection="1">
      <alignment horizontal="center"/>
      <protection locked="0"/>
    </xf>
    <xf numFmtId="168" fontId="28" fillId="0" borderId="40" xfId="42" applyNumberFormat="1" applyFont="1" applyFill="1" applyBorder="1" applyAlignment="1" applyProtection="1">
      <alignment horizontal="center"/>
      <protection locked="0"/>
    </xf>
    <xf numFmtId="170" fontId="42" fillId="0" borderId="40" xfId="29" applyNumberFormat="1" applyFont="1" applyFill="1" applyBorder="1" applyAlignment="1" applyProtection="1">
      <alignment horizontal="right"/>
      <protection locked="0"/>
    </xf>
    <xf numFmtId="170" fontId="42" fillId="0" borderId="15" xfId="29" applyNumberFormat="1" applyFont="1" applyFill="1" applyBorder="1" applyAlignment="1" applyProtection="1">
      <alignment horizontal="right"/>
      <protection locked="0"/>
    </xf>
    <xf numFmtId="1" fontId="59" fillId="0" borderId="11" xfId="0" quotePrefix="1" applyNumberFormat="1" applyFont="1" applyFill="1" applyBorder="1" applyAlignment="1" applyProtection="1">
      <alignment horizontal="center"/>
      <protection locked="0"/>
    </xf>
    <xf numFmtId="1" fontId="59" fillId="0" borderId="50" xfId="0" quotePrefix="1" applyNumberFormat="1" applyFont="1" applyFill="1" applyBorder="1" applyAlignment="1" applyProtection="1">
      <alignment horizontal="center"/>
      <protection locked="0"/>
    </xf>
    <xf numFmtId="1" fontId="28" fillId="0" borderId="53" xfId="0" applyNumberFormat="1" applyFont="1" applyFill="1" applyBorder="1" applyProtection="1">
      <protection locked="0"/>
    </xf>
    <xf numFmtId="1" fontId="28" fillId="0" borderId="36" xfId="0" applyNumberFormat="1" applyFont="1" applyFill="1" applyBorder="1" applyProtection="1"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1" fontId="59" fillId="0" borderId="0" xfId="0" quotePrefix="1" applyNumberFormat="1" applyFont="1" applyFill="1" applyBorder="1" applyAlignment="1" applyProtection="1">
      <alignment horizontal="center"/>
      <protection locked="0"/>
    </xf>
    <xf numFmtId="1" fontId="32" fillId="0" borderId="0" xfId="29" applyNumberFormat="1" applyFont="1" applyFill="1" applyBorder="1" applyAlignment="1" applyProtection="1">
      <alignment horizontal="right"/>
      <protection locked="0"/>
    </xf>
    <xf numFmtId="1" fontId="48" fillId="0" borderId="0" xfId="0" applyNumberFormat="1" applyFont="1" applyFill="1" applyBorder="1" applyAlignment="1" applyProtection="1">
      <alignment horizontal="right"/>
      <protection locked="0"/>
    </xf>
    <xf numFmtId="1" fontId="58" fillId="0" borderId="0" xfId="0" quotePrefix="1" applyNumberFormat="1" applyFont="1" applyFill="1" applyBorder="1" applyAlignment="1" applyProtection="1">
      <alignment horizontal="center"/>
      <protection locked="0"/>
    </xf>
    <xf numFmtId="1" fontId="42" fillId="0" borderId="0" xfId="0" applyNumberFormat="1" applyFont="1" applyFill="1" applyBorder="1" applyAlignment="1" applyProtection="1">
      <alignment horizontal="right"/>
      <protection locked="0"/>
    </xf>
    <xf numFmtId="0" fontId="30" fillId="0" borderId="0" xfId="0" quotePrefix="1" applyFont="1" applyFill="1" applyProtection="1">
      <protection locked="0"/>
    </xf>
    <xf numFmtId="164" fontId="28" fillId="0" borderId="0" xfId="0" applyNumberFormat="1" applyFont="1" applyFill="1" applyProtection="1">
      <protection locked="0"/>
    </xf>
    <xf numFmtId="0" fontId="33" fillId="0" borderId="0" xfId="0" applyFont="1" applyFill="1" applyProtection="1">
      <protection locked="0"/>
    </xf>
    <xf numFmtId="167" fontId="28" fillId="0" borderId="0" xfId="0" applyNumberFormat="1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37" fontId="29" fillId="0" borderId="0" xfId="0" applyNumberFormat="1" applyFont="1" applyFill="1" applyAlignment="1" applyProtection="1">
      <alignment horizontal="center" wrapText="1"/>
      <protection locked="0"/>
    </xf>
    <xf numFmtId="165" fontId="28" fillId="0" borderId="0" xfId="28" applyNumberFormat="1" applyFont="1" applyFill="1" applyProtection="1">
      <protection locked="0"/>
    </xf>
    <xf numFmtId="0" fontId="29" fillId="0" borderId="0" xfId="0" applyFont="1" applyFill="1" applyBorder="1" applyProtection="1">
      <protection locked="0"/>
    </xf>
    <xf numFmtId="0" fontId="28" fillId="0" borderId="0" xfId="0" applyFont="1" applyFill="1" applyAlignment="1" applyProtection="1">
      <alignment wrapText="1"/>
      <protection locked="0"/>
    </xf>
    <xf numFmtId="0" fontId="32" fillId="0" borderId="0" xfId="0" quotePrefix="1" applyFont="1" applyFill="1" applyAlignment="1" applyProtection="1">
      <alignment horizontal="center" wrapText="1"/>
      <protection locked="0"/>
    </xf>
    <xf numFmtId="4" fontId="28" fillId="24" borderId="0" xfId="0" applyNumberFormat="1" applyFont="1" applyFill="1" applyBorder="1" applyProtection="1">
      <protection locked="0"/>
    </xf>
    <xf numFmtId="4" fontId="28" fillId="24" borderId="0" xfId="0" applyNumberFormat="1" applyFont="1" applyFill="1" applyBorder="1" applyAlignment="1" applyProtection="1">
      <alignment horizontal="right"/>
      <protection locked="0"/>
    </xf>
    <xf numFmtId="1" fontId="28" fillId="0" borderId="53" xfId="0" quotePrefix="1" applyNumberFormat="1" applyFont="1" applyFill="1" applyBorder="1" applyAlignment="1" applyProtection="1">
      <alignment horizontal="center"/>
      <protection locked="0"/>
    </xf>
    <xf numFmtId="1" fontId="28" fillId="0" borderId="36" xfId="0" quotePrefix="1" applyNumberFormat="1" applyFont="1" applyFill="1" applyBorder="1" applyAlignment="1" applyProtection="1">
      <alignment horizontal="center"/>
      <protection locked="0"/>
    </xf>
    <xf numFmtId="1" fontId="28" fillId="0" borderId="40" xfId="0" quotePrefix="1" applyNumberFormat="1" applyFont="1" applyFill="1" applyBorder="1" applyAlignment="1" applyProtection="1">
      <alignment horizontal="center"/>
      <protection locked="0"/>
    </xf>
    <xf numFmtId="1" fontId="28" fillId="0" borderId="53" xfId="29" applyNumberFormat="1" applyFont="1" applyFill="1" applyBorder="1" applyProtection="1">
      <protection locked="0"/>
    </xf>
    <xf numFmtId="1" fontId="28" fillId="0" borderId="36" xfId="29" applyNumberFormat="1" applyFont="1" applyFill="1" applyBorder="1" applyProtection="1">
      <protection locked="0"/>
    </xf>
    <xf numFmtId="5" fontId="28" fillId="0" borderId="0" xfId="0" applyNumberFormat="1" applyFont="1" applyFill="1" applyBorder="1" applyProtection="1">
      <protection locked="0"/>
    </xf>
    <xf numFmtId="39" fontId="28" fillId="0" borderId="0" xfId="0" applyNumberFormat="1" applyFont="1" applyFill="1" applyBorder="1" applyAlignment="1" applyProtection="1">
      <alignment horizontal="right"/>
      <protection locked="0"/>
    </xf>
    <xf numFmtId="39" fontId="28" fillId="0" borderId="0" xfId="0" applyNumberFormat="1" applyFont="1" applyFill="1" applyBorder="1" applyProtection="1">
      <protection locked="0"/>
    </xf>
    <xf numFmtId="5" fontId="28" fillId="0" borderId="10" xfId="0" applyNumberFormat="1" applyFont="1" applyFill="1" applyBorder="1" applyProtection="1">
      <protection locked="0"/>
    </xf>
    <xf numFmtId="37" fontId="28" fillId="24" borderId="10" xfId="0" applyNumberFormat="1" applyFont="1" applyFill="1" applyBorder="1" applyAlignment="1" applyProtection="1">
      <alignment horizontal="center"/>
      <protection locked="0"/>
    </xf>
    <xf numFmtId="39" fontId="28" fillId="0" borderId="10" xfId="0" applyNumberFormat="1" applyFont="1" applyFill="1" applyBorder="1" applyAlignment="1" applyProtection="1">
      <alignment horizontal="right"/>
      <protection locked="0"/>
    </xf>
    <xf numFmtId="9" fontId="28" fillId="0" borderId="10" xfId="0" applyNumberFormat="1" applyFont="1" applyFill="1" applyBorder="1" applyAlignment="1" applyProtection="1">
      <alignment horizontal="center"/>
      <protection locked="0"/>
    </xf>
    <xf numFmtId="1" fontId="28" fillId="0" borderId="12" xfId="0" applyNumberFormat="1" applyFont="1" applyFill="1" applyBorder="1" applyProtection="1">
      <protection locked="0"/>
    </xf>
    <xf numFmtId="1" fontId="43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right"/>
      <protection locked="0"/>
    </xf>
    <xf numFmtId="1" fontId="59" fillId="0" borderId="54" xfId="0" quotePrefix="1" applyNumberFormat="1" applyFont="1" applyFill="1" applyBorder="1" applyAlignment="1" applyProtection="1">
      <alignment horizontal="center"/>
      <protection locked="0"/>
    </xf>
    <xf numFmtId="37" fontId="28" fillId="25" borderId="10" xfId="0" applyNumberFormat="1" applyFont="1" applyFill="1" applyBorder="1" applyProtection="1">
      <protection locked="0"/>
    </xf>
    <xf numFmtId="39" fontId="28" fillId="25" borderId="10" xfId="0" applyNumberFormat="1" applyFont="1" applyFill="1" applyBorder="1" applyAlignment="1" applyProtection="1">
      <alignment horizontal="right"/>
      <protection locked="0"/>
    </xf>
    <xf numFmtId="1" fontId="28" fillId="25" borderId="10" xfId="0" quotePrefix="1" applyNumberFormat="1" applyFont="1" applyFill="1" applyBorder="1" applyAlignment="1" applyProtection="1">
      <alignment horizontal="center"/>
      <protection locked="0"/>
    </xf>
    <xf numFmtId="1" fontId="28" fillId="0" borderId="51" xfId="0" applyNumberFormat="1" applyFont="1" applyFill="1" applyBorder="1" applyProtection="1">
      <protection locked="0"/>
    </xf>
    <xf numFmtId="0" fontId="28" fillId="0" borderId="33" xfId="0" applyFont="1" applyFill="1" applyBorder="1" applyProtection="1">
      <protection locked="0"/>
    </xf>
    <xf numFmtId="37" fontId="28" fillId="0" borderId="28" xfId="0" applyNumberFormat="1" applyFont="1" applyFill="1" applyBorder="1" applyAlignment="1" applyProtection="1">
      <alignment horizontal="center" wrapText="1"/>
      <protection locked="0"/>
    </xf>
    <xf numFmtId="0" fontId="28" fillId="0" borderId="28" xfId="0" applyFont="1" applyFill="1" applyBorder="1" applyProtection="1">
      <protection locked="0"/>
    </xf>
    <xf numFmtId="37" fontId="28" fillId="0" borderId="28" xfId="0" applyNumberFormat="1" applyFont="1" applyFill="1" applyBorder="1" applyProtection="1">
      <protection locked="0"/>
    </xf>
    <xf numFmtId="0" fontId="29" fillId="25" borderId="28" xfId="0" applyFont="1" applyFill="1" applyBorder="1" applyAlignment="1" applyProtection="1">
      <alignment horizontal="center"/>
      <protection locked="0"/>
    </xf>
    <xf numFmtId="4" fontId="28" fillId="0" borderId="28" xfId="0" applyNumberFormat="1" applyFont="1" applyFill="1" applyBorder="1" applyProtection="1">
      <protection locked="0"/>
    </xf>
    <xf numFmtId="37" fontId="29" fillId="25" borderId="28" xfId="0" applyNumberFormat="1" applyFont="1" applyFill="1" applyBorder="1" applyAlignment="1" applyProtection="1">
      <alignment horizontal="center"/>
      <protection locked="0"/>
    </xf>
    <xf numFmtId="4" fontId="28" fillId="0" borderId="28" xfId="0" applyNumberFormat="1" applyFont="1" applyFill="1" applyBorder="1" applyAlignment="1" applyProtection="1">
      <alignment horizontal="right"/>
      <protection locked="0"/>
    </xf>
    <xf numFmtId="37" fontId="29" fillId="0" borderId="28" xfId="0" applyNumberFormat="1" applyFont="1" applyFill="1" applyBorder="1" applyAlignment="1" applyProtection="1">
      <alignment horizontal="center"/>
      <protection locked="0"/>
    </xf>
    <xf numFmtId="166" fontId="28" fillId="0" borderId="28" xfId="0" applyNumberFormat="1" applyFont="1" applyFill="1" applyBorder="1" applyAlignment="1" applyProtection="1">
      <alignment horizontal="center"/>
      <protection locked="0"/>
    </xf>
    <xf numFmtId="169" fontId="28" fillId="0" borderId="28" xfId="0" applyNumberFormat="1" applyFont="1" applyFill="1" applyBorder="1" applyAlignment="1" applyProtection="1">
      <alignment horizontal="center"/>
      <protection locked="0"/>
    </xf>
    <xf numFmtId="37" fontId="28" fillId="0" borderId="28" xfId="0" applyNumberFormat="1" applyFont="1" applyFill="1" applyBorder="1" applyAlignment="1" applyProtection="1">
      <alignment horizontal="center"/>
      <protection locked="0"/>
    </xf>
    <xf numFmtId="9" fontId="28" fillId="0" borderId="28" xfId="0" applyNumberFormat="1" applyFont="1" applyFill="1" applyBorder="1" applyAlignment="1" applyProtection="1">
      <alignment horizontal="center"/>
      <protection locked="0"/>
    </xf>
    <xf numFmtId="9" fontId="29" fillId="25" borderId="28" xfId="0" applyNumberFormat="1" applyFont="1" applyFill="1" applyBorder="1" applyAlignment="1" applyProtection="1">
      <alignment horizontal="center"/>
      <protection locked="0"/>
    </xf>
    <xf numFmtId="39" fontId="28" fillId="0" borderId="28" xfId="0" applyNumberFormat="1" applyFont="1" applyFill="1" applyBorder="1" applyAlignment="1" applyProtection="1">
      <alignment horizontal="center"/>
      <protection locked="0"/>
    </xf>
    <xf numFmtId="9" fontId="28" fillId="0" borderId="56" xfId="0" applyNumberFormat="1" applyFont="1" applyFill="1" applyBorder="1" applyAlignment="1" applyProtection="1">
      <alignment horizontal="center"/>
      <protection locked="0"/>
    </xf>
    <xf numFmtId="0" fontId="28" fillId="25" borderId="28" xfId="0" applyFont="1" applyFill="1" applyBorder="1" applyProtection="1">
      <protection locked="0"/>
    </xf>
    <xf numFmtId="0" fontId="21" fillId="25" borderId="28" xfId="0" applyFont="1" applyFill="1" applyBorder="1" applyProtection="1">
      <protection locked="0"/>
    </xf>
    <xf numFmtId="0" fontId="21" fillId="0" borderId="28" xfId="0" applyFont="1" applyFill="1" applyBorder="1" applyProtection="1">
      <protection locked="0"/>
    </xf>
    <xf numFmtId="37" fontId="21" fillId="0" borderId="28" xfId="0" applyNumberFormat="1" applyFont="1" applyFill="1" applyBorder="1" applyProtection="1">
      <protection locked="0"/>
    </xf>
    <xf numFmtId="0" fontId="28" fillId="0" borderId="56" xfId="0" applyFont="1" applyFill="1" applyBorder="1" applyProtection="1">
      <protection locked="0"/>
    </xf>
    <xf numFmtId="1" fontId="30" fillId="0" borderId="28" xfId="0" applyNumberFormat="1" applyFont="1" applyFill="1" applyBorder="1" applyProtection="1">
      <protection locked="0"/>
    </xf>
    <xf numFmtId="1" fontId="28" fillId="0" borderId="28" xfId="0" applyNumberFormat="1" applyFont="1" applyFill="1" applyBorder="1" applyProtection="1">
      <protection locked="0"/>
    </xf>
    <xf numFmtId="1" fontId="29" fillId="25" borderId="28" xfId="42" applyNumberFormat="1" applyFont="1" applyFill="1" applyBorder="1" applyAlignment="1" applyProtection="1">
      <alignment horizontal="center"/>
      <protection locked="0"/>
    </xf>
    <xf numFmtId="166" fontId="28" fillId="0" borderId="57" xfId="0" quotePrefix="1" applyNumberFormat="1" applyFont="1" applyFill="1" applyBorder="1" applyAlignment="1" applyProtection="1">
      <alignment horizontal="center"/>
      <protection locked="0"/>
    </xf>
    <xf numFmtId="166" fontId="28" fillId="0" borderId="28" xfId="0" quotePrefix="1" applyNumberFormat="1" applyFont="1" applyFill="1" applyBorder="1" applyAlignment="1" applyProtection="1">
      <alignment horizontal="center"/>
      <protection locked="0"/>
    </xf>
    <xf numFmtId="166" fontId="28" fillId="0" borderId="55" xfId="0" quotePrefix="1" applyNumberFormat="1" applyFont="1" applyFill="1" applyBorder="1" applyAlignment="1" applyProtection="1">
      <alignment horizontal="center"/>
      <protection locked="0"/>
    </xf>
    <xf numFmtId="166" fontId="28" fillId="0" borderId="58" xfId="0" quotePrefix="1" applyNumberFormat="1" applyFont="1" applyFill="1" applyBorder="1" applyAlignment="1" applyProtection="1">
      <alignment horizontal="center"/>
      <protection locked="0"/>
    </xf>
    <xf numFmtId="1" fontId="28" fillId="0" borderId="57" xfId="0" applyNumberFormat="1" applyFont="1" applyFill="1" applyBorder="1" applyProtection="1">
      <protection locked="0"/>
    </xf>
    <xf numFmtId="1" fontId="28" fillId="0" borderId="55" xfId="0" applyNumberFormat="1" applyFont="1" applyFill="1" applyBorder="1" applyProtection="1">
      <protection locked="0"/>
    </xf>
    <xf numFmtId="166" fontId="60" fillId="0" borderId="0" xfId="42" applyNumberFormat="1" applyFont="1" applyFill="1" applyBorder="1" applyAlignment="1" applyProtection="1">
      <alignment horizontal="center"/>
      <protection locked="0"/>
    </xf>
    <xf numFmtId="166" fontId="60" fillId="0" borderId="28" xfId="42" applyNumberFormat="1" applyFont="1" applyFill="1" applyBorder="1" applyAlignment="1" applyProtection="1">
      <alignment horizontal="center"/>
      <protection locked="0"/>
    </xf>
    <xf numFmtId="166" fontId="60" fillId="0" borderId="0" xfId="0" quotePrefix="1" applyNumberFormat="1" applyFont="1" applyFill="1" applyBorder="1" applyAlignment="1" applyProtection="1">
      <alignment horizontal="center"/>
      <protection locked="0"/>
    </xf>
    <xf numFmtId="166" fontId="60" fillId="0" borderId="28" xfId="0" quotePrefix="1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right" wrapText="1"/>
      <protection locked="0"/>
    </xf>
    <xf numFmtId="0" fontId="42" fillId="0" borderId="10" xfId="0" applyFont="1" applyFill="1" applyBorder="1" applyAlignment="1" applyProtection="1">
      <alignment horizontal="right"/>
      <protection locked="0"/>
    </xf>
    <xf numFmtId="0" fontId="42" fillId="0" borderId="11" xfId="0" applyFont="1" applyFill="1" applyBorder="1" applyAlignment="1" applyProtection="1">
      <alignment horizontal="right"/>
      <protection locked="0"/>
    </xf>
    <xf numFmtId="0" fontId="29" fillId="0" borderId="33" xfId="0" applyFont="1" applyFill="1" applyBorder="1" applyAlignment="1" applyProtection="1">
      <alignment horizontal="center"/>
      <protection locked="0"/>
    </xf>
    <xf numFmtId="37" fontId="36" fillId="0" borderId="40" xfId="0" applyNumberFormat="1" applyFont="1" applyFill="1" applyBorder="1" applyAlignment="1" applyProtection="1">
      <alignment horizontal="center"/>
      <protection locked="0"/>
    </xf>
    <xf numFmtId="37" fontId="36" fillId="0" borderId="15" xfId="0" applyNumberFormat="1" applyFont="1" applyFill="1" applyBorder="1" applyAlignment="1" applyProtection="1">
      <alignment horizontal="center"/>
      <protection locked="0"/>
    </xf>
    <xf numFmtId="0" fontId="43" fillId="0" borderId="12" xfId="0" applyFont="1" applyFill="1" applyBorder="1" applyAlignment="1" applyProtection="1">
      <alignment horizontal="left"/>
      <protection locked="0"/>
    </xf>
    <xf numFmtId="5" fontId="28" fillId="0" borderId="17" xfId="0" applyNumberFormat="1" applyFont="1" applyFill="1" applyBorder="1" applyProtection="1">
      <protection locked="0"/>
    </xf>
    <xf numFmtId="5" fontId="28" fillId="0" borderId="12" xfId="0" applyNumberFormat="1" applyFont="1" applyFill="1" applyBorder="1" applyProtection="1">
      <protection locked="0"/>
    </xf>
    <xf numFmtId="37" fontId="28" fillId="0" borderId="36" xfId="0" applyNumberFormat="1" applyFont="1" applyFill="1" applyBorder="1" applyProtection="1">
      <protection locked="0"/>
    </xf>
    <xf numFmtId="0" fontId="28" fillId="0" borderId="36" xfId="0" applyFont="1" applyFill="1" applyBorder="1" applyAlignment="1" applyProtection="1">
      <alignment horizontal="center"/>
      <protection locked="0"/>
    </xf>
    <xf numFmtId="37" fontId="28" fillId="0" borderId="36" xfId="29" applyNumberFormat="1" applyFont="1" applyFill="1" applyBorder="1" applyProtection="1">
      <protection locked="0"/>
    </xf>
    <xf numFmtId="37" fontId="28" fillId="0" borderId="55" xfId="0" applyNumberFormat="1" applyFont="1" applyFill="1" applyBorder="1" applyProtection="1">
      <protection locked="0"/>
    </xf>
    <xf numFmtId="37" fontId="28" fillId="0" borderId="17" xfId="29" applyNumberFormat="1" applyFont="1" applyFill="1" applyBorder="1" applyProtection="1">
      <protection locked="0"/>
    </xf>
    <xf numFmtId="170" fontId="32" fillId="0" borderId="0" xfId="0" applyNumberFormat="1" applyFont="1" applyFill="1" applyBorder="1" applyProtection="1">
      <protection locked="0"/>
    </xf>
    <xf numFmtId="170" fontId="32" fillId="0" borderId="11" xfId="0" applyNumberFormat="1" applyFont="1" applyFill="1" applyBorder="1" applyProtection="1">
      <protection locked="0"/>
    </xf>
    <xf numFmtId="0" fontId="28" fillId="0" borderId="17" xfId="0" applyFont="1" applyFill="1" applyBorder="1" applyProtection="1">
      <protection locked="0"/>
    </xf>
    <xf numFmtId="0" fontId="28" fillId="0" borderId="12" xfId="0" applyFont="1" applyFill="1" applyBorder="1" applyProtection="1">
      <protection locked="0"/>
    </xf>
    <xf numFmtId="0" fontId="28" fillId="0" borderId="36" xfId="0" applyFont="1" applyFill="1" applyBorder="1" applyProtection="1">
      <protection locked="0"/>
    </xf>
    <xf numFmtId="0" fontId="28" fillId="0" borderId="55" xfId="0" applyFont="1" applyFill="1" applyBorder="1" applyProtection="1">
      <protection locked="0"/>
    </xf>
    <xf numFmtId="169" fontId="34" fillId="0" borderId="0" xfId="0" applyNumberFormat="1" applyFont="1"/>
    <xf numFmtId="170" fontId="34" fillId="0" borderId="0" xfId="0" applyNumberFormat="1" applyFont="1" applyAlignment="1">
      <alignment horizontal="center"/>
    </xf>
    <xf numFmtId="169" fontId="34" fillId="0" borderId="0" xfId="0" applyNumberFormat="1" applyFont="1" applyAlignment="1">
      <alignment horizontal="center"/>
    </xf>
    <xf numFmtId="1" fontId="34" fillId="0" borderId="0" xfId="0" applyNumberFormat="1" applyFont="1"/>
    <xf numFmtId="0" fontId="34" fillId="0" borderId="0" xfId="0" applyFont="1" applyFill="1"/>
    <xf numFmtId="0" fontId="34" fillId="0" borderId="0" xfId="0" applyFont="1" applyProtection="1">
      <protection locked="0"/>
    </xf>
    <xf numFmtId="1" fontId="34" fillId="0" borderId="0" xfId="0" applyNumberFormat="1" applyFont="1" applyBorder="1" applyProtection="1">
      <protection locked="0"/>
    </xf>
    <xf numFmtId="1" fontId="34" fillId="0" borderId="0" xfId="0" applyNumberFormat="1" applyFont="1" applyProtection="1">
      <protection locked="0"/>
    </xf>
    <xf numFmtId="0" fontId="43" fillId="0" borderId="12" xfId="0" applyFont="1" applyBorder="1" applyProtection="1">
      <protection locked="0"/>
    </xf>
    <xf numFmtId="170" fontId="32" fillId="0" borderId="0" xfId="29" applyNumberFormat="1" applyFont="1" applyFill="1" applyBorder="1" applyProtection="1">
      <protection locked="0"/>
    </xf>
    <xf numFmtId="0" fontId="34" fillId="0" borderId="40" xfId="0" applyFont="1" applyFill="1" applyBorder="1" applyProtection="1">
      <protection locked="0"/>
    </xf>
    <xf numFmtId="0" fontId="34" fillId="0" borderId="58" xfId="0" applyFont="1" applyFill="1" applyBorder="1" applyProtection="1">
      <protection locked="0"/>
    </xf>
    <xf numFmtId="1" fontId="34" fillId="0" borderId="17" xfId="0" applyNumberFormat="1" applyFont="1" applyBorder="1" applyProtection="1">
      <protection locked="0"/>
    </xf>
    <xf numFmtId="1" fontId="34" fillId="0" borderId="55" xfId="0" applyNumberFormat="1" applyFont="1" applyBorder="1" applyProtection="1">
      <protection locked="0"/>
    </xf>
    <xf numFmtId="0" fontId="34" fillId="0" borderId="0" xfId="0" applyFont="1" applyFill="1" applyProtection="1">
      <protection locked="0"/>
    </xf>
    <xf numFmtId="1" fontId="34" fillId="25" borderId="0" xfId="0" applyNumberFormat="1" applyFont="1" applyFill="1" applyBorder="1" applyProtection="1">
      <protection locked="0"/>
    </xf>
    <xf numFmtId="1" fontId="34" fillId="0" borderId="0" xfId="0" applyNumberFormat="1" applyFont="1" applyFill="1" applyBorder="1" applyProtection="1">
      <protection locked="0"/>
    </xf>
    <xf numFmtId="1" fontId="34" fillId="0" borderId="11" xfId="0" applyNumberFormat="1" applyFont="1" applyBorder="1" applyProtection="1">
      <protection locked="0"/>
    </xf>
    <xf numFmtId="1" fontId="34" fillId="0" borderId="0" xfId="0" applyNumberFormat="1" applyFont="1" applyFill="1" applyProtection="1">
      <protection locked="0"/>
    </xf>
    <xf numFmtId="0" fontId="21" fillId="0" borderId="46" xfId="0" applyFont="1" applyFill="1" applyBorder="1" applyAlignment="1" applyProtection="1">
      <alignment horizontal="left" wrapText="1"/>
      <protection locked="0"/>
    </xf>
    <xf numFmtId="0" fontId="21" fillId="0" borderId="52" xfId="0" applyFont="1" applyFill="1" applyBorder="1" applyAlignment="1" applyProtection="1">
      <alignment horizontal="left" wrapText="1"/>
      <protection locked="0"/>
    </xf>
    <xf numFmtId="0" fontId="21" fillId="0" borderId="46" xfId="0" applyFont="1" applyFill="1" applyBorder="1" applyAlignment="1" applyProtection="1">
      <alignment horizontal="left"/>
      <protection locked="0"/>
    </xf>
    <xf numFmtId="0" fontId="21" fillId="0" borderId="52" xfId="0" applyFont="1" applyFill="1" applyBorder="1" applyAlignment="1" applyProtection="1">
      <alignment horizontal="left"/>
      <protection locked="0"/>
    </xf>
    <xf numFmtId="0" fontId="42" fillId="0" borderId="0" xfId="0" applyFont="1" applyProtection="1">
      <protection locked="0"/>
    </xf>
    <xf numFmtId="169" fontId="61" fillId="0" borderId="0" xfId="0" quotePrefix="1" applyNumberFormat="1" applyFont="1" applyFill="1" applyBorder="1" applyAlignment="1" applyProtection="1">
      <alignment horizontal="center"/>
      <protection locked="0"/>
    </xf>
    <xf numFmtId="170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42" fillId="0" borderId="0" xfId="0" applyNumberFormat="1" applyFont="1" applyAlignment="1" applyProtection="1">
      <alignment horizontal="center"/>
      <protection locked="0"/>
    </xf>
    <xf numFmtId="0" fontId="28" fillId="0" borderId="57" xfId="0" applyFont="1" applyFill="1" applyBorder="1" applyProtection="1">
      <protection locked="0"/>
    </xf>
    <xf numFmtId="170" fontId="32" fillId="0" borderId="50" xfId="29" applyNumberFormat="1" applyFont="1" applyFill="1" applyBorder="1" applyProtection="1">
      <protection locked="0"/>
    </xf>
    <xf numFmtId="0" fontId="21" fillId="0" borderId="46" xfId="46" applyBorder="1" applyAlignment="1"/>
    <xf numFmtId="0" fontId="43" fillId="0" borderId="33" xfId="0" applyFont="1" applyFill="1" applyBorder="1" applyAlignment="1" applyProtection="1">
      <alignment horizontal="center"/>
      <protection locked="0"/>
    </xf>
    <xf numFmtId="0" fontId="43" fillId="0" borderId="15" xfId="0" applyFont="1" applyFill="1" applyBorder="1" applyAlignment="1" applyProtection="1">
      <alignment horizontal="center"/>
      <protection locked="0"/>
    </xf>
    <xf numFmtId="3" fontId="24" fillId="0" borderId="0" xfId="46" applyNumberFormat="1" applyFont="1" applyBorder="1"/>
    <xf numFmtId="37" fontId="24" fillId="0" borderId="0" xfId="46" applyNumberFormat="1" applyFont="1"/>
    <xf numFmtId="0" fontId="24" fillId="0" borderId="0" xfId="46" applyFont="1"/>
    <xf numFmtId="0" fontId="62" fillId="0" borderId="61" xfId="39" applyFont="1" applyFill="1" applyBorder="1" applyAlignment="1">
      <alignment horizontal="center"/>
    </xf>
    <xf numFmtId="49" fontId="38" fillId="0" borderId="65" xfId="39" applyNumberFormat="1" applyFont="1" applyFill="1" applyBorder="1" applyAlignment="1">
      <alignment horizontal="center" vertical="center"/>
    </xf>
    <xf numFmtId="49" fontId="38" fillId="0" borderId="71" xfId="39" applyNumberFormat="1" applyFont="1" applyFill="1" applyBorder="1" applyAlignment="1" applyProtection="1">
      <alignment horizontal="center" wrapText="1"/>
    </xf>
    <xf numFmtId="0" fontId="38" fillId="0" borderId="60" xfId="39" applyFont="1" applyFill="1" applyBorder="1" applyAlignment="1" applyProtection="1">
      <alignment horizontal="center" vertical="top" wrapText="1"/>
    </xf>
    <xf numFmtId="0" fontId="38" fillId="0" borderId="0" xfId="39" applyFont="1" applyFill="1"/>
    <xf numFmtId="49" fontId="38" fillId="0" borderId="16" xfId="39" applyNumberFormat="1" applyFont="1" applyFill="1" applyBorder="1" applyAlignment="1" applyProtection="1">
      <alignment horizontal="center" wrapText="1"/>
    </xf>
    <xf numFmtId="0" fontId="38" fillId="0" borderId="17" xfId="39" applyFont="1" applyFill="1" applyBorder="1" applyAlignment="1" applyProtection="1">
      <alignment horizontal="center" wrapText="1"/>
    </xf>
    <xf numFmtId="0" fontId="38" fillId="0" borderId="73" xfId="39" applyFont="1" applyFill="1" applyBorder="1" applyAlignment="1">
      <alignment horizontal="left"/>
    </xf>
    <xf numFmtId="49" fontId="38" fillId="0" borderId="74" xfId="39" applyNumberFormat="1" applyFont="1" applyFill="1" applyBorder="1" applyAlignment="1" applyProtection="1">
      <alignment vertical="center" wrapText="1"/>
    </xf>
    <xf numFmtId="49" fontId="38" fillId="0" borderId="18" xfId="39" applyNumberFormat="1" applyFont="1" applyFill="1" applyBorder="1" applyAlignment="1" applyProtection="1">
      <alignment horizontal="center" vertical="center" wrapText="1"/>
    </xf>
    <xf numFmtId="37" fontId="38" fillId="0" borderId="18" xfId="39" applyNumberFormat="1" applyFont="1" applyFill="1" applyBorder="1" applyAlignment="1" applyProtection="1">
      <alignment vertical="center"/>
      <protection locked="0"/>
    </xf>
    <xf numFmtId="37" fontId="38" fillId="0" borderId="75" xfId="39" applyNumberFormat="1" applyFont="1" applyFill="1" applyBorder="1" applyAlignment="1" applyProtection="1">
      <alignment vertical="center"/>
    </xf>
    <xf numFmtId="49" fontId="38" fillId="0" borderId="76" xfId="39" applyNumberFormat="1" applyFont="1" applyFill="1" applyBorder="1" applyAlignment="1" applyProtection="1">
      <alignment horizontal="left" vertical="center"/>
    </xf>
    <xf numFmtId="49" fontId="38" fillId="0" borderId="19" xfId="39" applyNumberFormat="1" applyFont="1" applyFill="1" applyBorder="1" applyAlignment="1" applyProtection="1">
      <alignment vertical="center" wrapText="1"/>
    </xf>
    <xf numFmtId="49" fontId="38" fillId="0" borderId="77" xfId="39" applyNumberFormat="1" applyFont="1" applyFill="1" applyBorder="1" applyAlignment="1" applyProtection="1">
      <alignment horizontal="center" vertical="center" wrapText="1"/>
    </xf>
    <xf numFmtId="49" fontId="38" fillId="0" borderId="42" xfId="39" applyNumberFormat="1" applyFont="1" applyFill="1" applyBorder="1" applyAlignment="1" applyProtection="1">
      <alignment horizontal="left" vertical="center" wrapText="1"/>
    </xf>
    <xf numFmtId="37" fontId="38" fillId="0" borderId="77" xfId="39" applyNumberFormat="1" applyFont="1" applyFill="1" applyBorder="1" applyAlignment="1" applyProtection="1">
      <alignment vertical="center"/>
      <protection locked="0"/>
    </xf>
    <xf numFmtId="49" fontId="38" fillId="0" borderId="76" xfId="39" applyNumberFormat="1" applyFont="1" applyFill="1" applyBorder="1" applyAlignment="1" applyProtection="1">
      <alignment horizontal="left" vertical="center" wrapText="1"/>
    </xf>
    <xf numFmtId="49" fontId="38" fillId="0" borderId="78" xfId="39" applyNumberFormat="1" applyFont="1" applyFill="1" applyBorder="1" applyAlignment="1" applyProtection="1">
      <alignment horizontal="left" vertical="center" wrapText="1"/>
    </xf>
    <xf numFmtId="49" fontId="38" fillId="0" borderId="20" xfId="39" applyNumberFormat="1" applyFont="1" applyFill="1" applyBorder="1" applyAlignment="1" applyProtection="1">
      <alignment vertical="center" wrapText="1"/>
    </xf>
    <xf numFmtId="49" fontId="38" fillId="0" borderId="21" xfId="39" applyNumberFormat="1" applyFont="1" applyFill="1" applyBorder="1" applyAlignment="1" applyProtection="1">
      <alignment horizontal="center" vertical="center" wrapText="1"/>
    </xf>
    <xf numFmtId="37" fontId="38" fillId="0" borderId="21" xfId="39" applyNumberFormat="1" applyFont="1" applyFill="1" applyBorder="1" applyAlignment="1" applyProtection="1">
      <alignment vertical="center"/>
      <protection locked="0"/>
    </xf>
    <xf numFmtId="49" fontId="38" fillId="0" borderId="22" xfId="39" applyNumberFormat="1" applyFont="1" applyFill="1" applyBorder="1" applyAlignment="1" applyProtection="1">
      <alignment horizontal="center" vertical="center" wrapText="1"/>
    </xf>
    <xf numFmtId="37" fontId="38" fillId="0" borderId="22" xfId="39" applyNumberFormat="1" applyFont="1" applyFill="1" applyBorder="1" applyAlignment="1" applyProtection="1">
      <alignment vertical="center"/>
      <protection locked="0"/>
    </xf>
    <xf numFmtId="37" fontId="38" fillId="0" borderId="80" xfId="39" applyNumberFormat="1" applyFont="1" applyFill="1" applyBorder="1" applyAlignment="1" applyProtection="1">
      <alignment vertical="center"/>
    </xf>
    <xf numFmtId="49" fontId="38" fillId="0" borderId="76" xfId="39" applyNumberFormat="1" applyFont="1" applyFill="1" applyBorder="1" applyAlignment="1" applyProtection="1">
      <alignment vertical="center"/>
    </xf>
    <xf numFmtId="0" fontId="38" fillId="0" borderId="19" xfId="39" applyFont="1" applyFill="1" applyBorder="1" applyAlignment="1">
      <alignment vertical="center"/>
    </xf>
    <xf numFmtId="49" fontId="38" fillId="0" borderId="19" xfId="39" applyNumberFormat="1" applyFont="1" applyFill="1" applyBorder="1" applyAlignment="1" applyProtection="1">
      <alignment horizontal="center" vertical="center" wrapText="1"/>
    </xf>
    <xf numFmtId="0" fontId="38" fillId="0" borderId="83" xfId="39" applyFont="1" applyFill="1" applyBorder="1" applyAlignment="1"/>
    <xf numFmtId="0" fontId="38" fillId="0" borderId="25" xfId="39" applyFont="1" applyFill="1" applyBorder="1" applyAlignment="1"/>
    <xf numFmtId="0" fontId="38" fillId="0" borderId="19" xfId="39" applyFont="1" applyFill="1" applyBorder="1" applyAlignment="1">
      <alignment vertical="center" wrapText="1"/>
    </xf>
    <xf numFmtId="49" fontId="38" fillId="0" borderId="19" xfId="39" quotePrefix="1" applyNumberFormat="1" applyFont="1" applyFill="1" applyBorder="1" applyAlignment="1" applyProtection="1">
      <alignment horizontal="center" vertical="center" wrapText="1"/>
    </xf>
    <xf numFmtId="49" fontId="38" fillId="0" borderId="10" xfId="39" applyNumberFormat="1" applyFont="1" applyFill="1" applyBorder="1" applyAlignment="1" applyProtection="1">
      <alignment horizontal="left" vertical="center"/>
    </xf>
    <xf numFmtId="49" fontId="38" fillId="0" borderId="26" xfId="39" applyNumberFormat="1" applyFont="1" applyFill="1" applyBorder="1" applyAlignment="1" applyProtection="1">
      <alignment vertical="center" wrapText="1"/>
    </xf>
    <xf numFmtId="49" fontId="38" fillId="0" borderId="41" xfId="39" applyNumberFormat="1" applyFont="1" applyFill="1" applyBorder="1" applyAlignment="1" applyProtection="1">
      <alignment horizontal="left" vertical="center"/>
    </xf>
    <xf numFmtId="49" fontId="38" fillId="0" borderId="23" xfId="39" applyNumberFormat="1" applyFont="1" applyFill="1" applyBorder="1" applyAlignment="1" applyProtection="1">
      <alignment vertical="center" wrapText="1"/>
    </xf>
    <xf numFmtId="49" fontId="38" fillId="0" borderId="84" xfId="39" applyNumberFormat="1" applyFont="1" applyFill="1" applyBorder="1" applyAlignment="1" applyProtection="1">
      <alignment vertical="center"/>
    </xf>
    <xf numFmtId="0" fontId="38" fillId="0" borderId="27" xfId="39" applyFont="1" applyFill="1" applyBorder="1" applyAlignment="1">
      <alignment vertical="center"/>
    </xf>
    <xf numFmtId="49" fontId="38" fillId="0" borderId="27" xfId="39" applyNumberFormat="1" applyFont="1" applyFill="1" applyBorder="1" applyAlignment="1" applyProtection="1">
      <alignment horizontal="center" vertical="center" wrapText="1"/>
    </xf>
    <xf numFmtId="37" fontId="38" fillId="0" borderId="27" xfId="39" applyNumberFormat="1" applyFont="1" applyFill="1" applyBorder="1" applyAlignment="1" applyProtection="1">
      <alignment vertical="center"/>
      <protection locked="0"/>
    </xf>
    <xf numFmtId="49" fontId="38" fillId="0" borderId="74" xfId="39" applyNumberFormat="1" applyFont="1" applyFill="1" applyBorder="1" applyAlignment="1" applyProtection="1">
      <alignment horizontal="center" vertical="center" wrapText="1"/>
    </xf>
    <xf numFmtId="49" fontId="38" fillId="0" borderId="42" xfId="39" applyNumberFormat="1" applyFont="1" applyFill="1" applyBorder="1" applyAlignment="1" applyProtection="1">
      <alignment horizontal="left" vertical="center"/>
    </xf>
    <xf numFmtId="49" fontId="38" fillId="0" borderId="85" xfId="39" applyNumberFormat="1" applyFont="1" applyFill="1" applyBorder="1" applyAlignment="1" applyProtection="1">
      <alignment vertical="center"/>
    </xf>
    <xf numFmtId="0" fontId="38" fillId="0" borderId="18" xfId="39" applyFont="1" applyFill="1" applyBorder="1" applyAlignment="1">
      <alignment vertical="center" wrapText="1"/>
    </xf>
    <xf numFmtId="0" fontId="38" fillId="0" borderId="27" xfId="39" applyFont="1" applyFill="1" applyBorder="1" applyAlignment="1">
      <alignment vertical="center" wrapText="1"/>
    </xf>
    <xf numFmtId="0" fontId="38" fillId="0" borderId="29" xfId="39" applyNumberFormat="1" applyFont="1" applyFill="1" applyBorder="1" applyAlignment="1" applyProtection="1">
      <alignment horizontal="center" vertical="center" wrapText="1"/>
    </xf>
    <xf numFmtId="0" fontId="38" fillId="0" borderId="77" xfId="39" applyNumberFormat="1" applyFont="1" applyFill="1" applyBorder="1" applyAlignment="1" applyProtection="1">
      <alignment horizontal="center" vertical="center" wrapText="1"/>
    </xf>
    <xf numFmtId="37" fontId="38" fillId="0" borderId="18" xfId="39" applyNumberFormat="1" applyFont="1" applyFill="1" applyBorder="1" applyAlignment="1" applyProtection="1">
      <alignment vertical="center"/>
      <protection hidden="1"/>
    </xf>
    <xf numFmtId="0" fontId="27" fillId="0" borderId="76" xfId="39" applyNumberFormat="1" applyFont="1" applyFill="1" applyBorder="1" applyAlignment="1" applyProtection="1">
      <alignment horizontal="right" vertical="center" wrapText="1"/>
    </xf>
    <xf numFmtId="166" fontId="20" fillId="0" borderId="19" xfId="39" applyNumberFormat="1" applyFont="1" applyFill="1" applyBorder="1" applyAlignment="1" applyProtection="1">
      <alignment horizontal="center" vertical="center" wrapText="1"/>
      <protection locked="0"/>
    </xf>
    <xf numFmtId="37" fontId="38" fillId="0" borderId="77" xfId="39" applyNumberFormat="1" applyFont="1" applyFill="1" applyBorder="1" applyAlignment="1" applyProtection="1">
      <alignment vertical="center"/>
      <protection hidden="1"/>
    </xf>
    <xf numFmtId="0" fontId="38" fillId="0" borderId="31" xfId="39" applyNumberFormat="1" applyFont="1" applyFill="1" applyBorder="1" applyAlignment="1" applyProtection="1">
      <alignment horizontal="center" vertical="center" wrapText="1"/>
    </xf>
    <xf numFmtId="37" fontId="38" fillId="0" borderId="31" xfId="39" applyNumberFormat="1" applyFont="1" applyFill="1" applyBorder="1" applyAlignment="1" applyProtection="1">
      <alignment vertical="center"/>
      <protection hidden="1"/>
    </xf>
    <xf numFmtId="0" fontId="38" fillId="0" borderId="13" xfId="39" applyNumberFormat="1" applyFont="1" applyFill="1" applyBorder="1" applyAlignment="1" applyProtection="1">
      <alignment horizontal="center" vertical="center" wrapText="1"/>
    </xf>
    <xf numFmtId="37" fontId="38" fillId="0" borderId="13" xfId="39" applyNumberFormat="1" applyFont="1" applyFill="1" applyBorder="1" applyAlignment="1" applyProtection="1">
      <alignment vertical="center"/>
      <protection hidden="1"/>
    </xf>
    <xf numFmtId="37" fontId="38" fillId="0" borderId="14" xfId="39" applyNumberFormat="1" applyFont="1" applyFill="1" applyBorder="1" applyAlignment="1" applyProtection="1">
      <alignment vertical="center"/>
      <protection hidden="1"/>
    </xf>
    <xf numFmtId="37" fontId="29" fillId="25" borderId="60" xfId="0" applyNumberFormat="1" applyFont="1" applyFill="1" applyBorder="1" applyAlignment="1" applyProtection="1">
      <alignment horizontal="center"/>
      <protection locked="0"/>
    </xf>
    <xf numFmtId="0" fontId="35" fillId="25" borderId="87" xfId="0" applyFont="1" applyFill="1" applyBorder="1" applyAlignment="1" applyProtection="1">
      <alignment horizontal="left"/>
      <protection locked="0"/>
    </xf>
    <xf numFmtId="37" fontId="29" fillId="25" borderId="72" xfId="0" applyNumberFormat="1" applyFont="1" applyFill="1" applyBorder="1" applyAlignment="1" applyProtection="1">
      <alignment horizontal="center"/>
      <protection locked="0"/>
    </xf>
    <xf numFmtId="0" fontId="34" fillId="0" borderId="25" xfId="0" applyFont="1" applyBorder="1"/>
    <xf numFmtId="0" fontId="43" fillId="0" borderId="72" xfId="0" applyFont="1" applyFill="1" applyBorder="1" applyAlignment="1" applyProtection="1">
      <alignment horizontal="center"/>
      <protection locked="0"/>
    </xf>
    <xf numFmtId="0" fontId="43" fillId="0" borderId="87" xfId="0" applyFont="1" applyFill="1" applyBorder="1" applyAlignment="1" applyProtection="1">
      <alignment horizontal="center"/>
      <protection locked="0"/>
    </xf>
    <xf numFmtId="0" fontId="43" fillId="0" borderId="60" xfId="0" applyFont="1" applyFill="1" applyBorder="1" applyAlignment="1" applyProtection="1">
      <alignment horizontal="center"/>
      <protection locked="0"/>
    </xf>
    <xf numFmtId="169" fontId="34" fillId="0" borderId="83" xfId="0" applyNumberFormat="1" applyFont="1" applyBorder="1"/>
    <xf numFmtId="0" fontId="34" fillId="0" borderId="11" xfId="0" applyFont="1" applyBorder="1"/>
    <xf numFmtId="1" fontId="42" fillId="0" borderId="33" xfId="0" applyNumberFormat="1" applyFont="1" applyFill="1" applyBorder="1" applyAlignment="1" applyProtection="1">
      <alignment horizontal="left"/>
      <protection locked="0"/>
    </xf>
    <xf numFmtId="6" fontId="34" fillId="0" borderId="83" xfId="0" applyNumberFormat="1" applyFont="1" applyBorder="1"/>
    <xf numFmtId="6" fontId="34" fillId="0" borderId="25" xfId="0" applyNumberFormat="1" applyFont="1" applyBorder="1"/>
    <xf numFmtId="6" fontId="34" fillId="0" borderId="11" xfId="0" applyNumberFormat="1" applyFont="1" applyBorder="1"/>
    <xf numFmtId="6" fontId="35" fillId="25" borderId="83" xfId="0" applyNumberFormat="1" applyFont="1" applyFill="1" applyBorder="1" applyAlignment="1" applyProtection="1">
      <alignment horizontal="left"/>
      <protection locked="0"/>
    </xf>
    <xf numFmtId="6" fontId="29" fillId="25" borderId="25" xfId="0" applyNumberFormat="1" applyFont="1" applyFill="1" applyBorder="1" applyAlignment="1" applyProtection="1">
      <alignment horizontal="center"/>
      <protection locked="0"/>
    </xf>
    <xf numFmtId="6" fontId="29" fillId="25" borderId="11" xfId="0" applyNumberFormat="1" applyFont="1" applyFill="1" applyBorder="1" applyAlignment="1" applyProtection="1">
      <alignment horizontal="center"/>
      <protection locked="0"/>
    </xf>
    <xf numFmtId="6" fontId="34" fillId="0" borderId="25" xfId="0" applyNumberFormat="1" applyFont="1" applyFill="1" applyBorder="1"/>
    <xf numFmtId="6" fontId="34" fillId="0" borderId="88" xfId="0" applyNumberFormat="1" applyFont="1" applyBorder="1"/>
    <xf numFmtId="6" fontId="34" fillId="0" borderId="89" xfId="0" applyNumberFormat="1" applyFont="1" applyBorder="1"/>
    <xf numFmtId="6" fontId="34" fillId="0" borderId="43" xfId="0" applyNumberFormat="1" applyFont="1" applyBorder="1"/>
    <xf numFmtId="6" fontId="42" fillId="0" borderId="83" xfId="0" applyNumberFormat="1" applyFont="1" applyBorder="1"/>
    <xf numFmtId="6" fontId="34" fillId="0" borderId="90" xfId="0" applyNumberFormat="1" applyFont="1" applyBorder="1"/>
    <xf numFmtId="6" fontId="34" fillId="0" borderId="34" xfId="0" applyNumberFormat="1" applyFont="1" applyBorder="1"/>
    <xf numFmtId="6" fontId="34" fillId="0" borderId="17" xfId="0" applyNumberFormat="1" applyFont="1" applyBorder="1"/>
    <xf numFmtId="6" fontId="42" fillId="0" borderId="90" xfId="0" applyNumberFormat="1" applyFont="1" applyBorder="1"/>
    <xf numFmtId="6" fontId="42" fillId="0" borderId="34" xfId="0" applyNumberFormat="1" applyFont="1" applyBorder="1"/>
    <xf numFmtId="6" fontId="42" fillId="0" borderId="17" xfId="0" applyNumberFormat="1" applyFont="1" applyBorder="1"/>
    <xf numFmtId="6" fontId="41" fillId="0" borderId="83" xfId="0" applyNumberFormat="1" applyFont="1" applyBorder="1"/>
    <xf numFmtId="6" fontId="43" fillId="0" borderId="90" xfId="0" applyNumberFormat="1" applyFont="1" applyBorder="1"/>
    <xf numFmtId="6" fontId="48" fillId="0" borderId="83" xfId="0" applyNumberFormat="1" applyFont="1" applyBorder="1"/>
    <xf numFmtId="6" fontId="48" fillId="0" borderId="25" xfId="0" applyNumberFormat="1" applyFont="1" applyBorder="1"/>
    <xf numFmtId="6" fontId="48" fillId="0" borderId="11" xfId="0" applyNumberFormat="1" applyFont="1" applyBorder="1"/>
    <xf numFmtId="6" fontId="42" fillId="0" borderId="25" xfId="0" applyNumberFormat="1" applyFont="1" applyBorder="1"/>
    <xf numFmtId="6" fontId="42" fillId="0" borderId="11" xfId="0" applyNumberFormat="1" applyFont="1" applyBorder="1"/>
    <xf numFmtId="37" fontId="42" fillId="0" borderId="90" xfId="0" applyNumberFormat="1" applyFont="1" applyFill="1" applyBorder="1" applyAlignment="1" applyProtection="1">
      <alignment horizontal="center"/>
      <protection locked="0"/>
    </xf>
    <xf numFmtId="5" fontId="42" fillId="0" borderId="34" xfId="0" applyNumberFormat="1" applyFont="1" applyFill="1" applyBorder="1" applyAlignment="1" applyProtection="1">
      <alignment horizontal="center"/>
      <protection locked="0"/>
    </xf>
    <xf numFmtId="5" fontId="42" fillId="0" borderId="17" xfId="0" applyNumberFormat="1" applyFont="1" applyFill="1" applyBorder="1" applyAlignment="1" applyProtection="1">
      <alignment horizontal="center"/>
      <protection locked="0"/>
    </xf>
    <xf numFmtId="1" fontId="48" fillId="0" borderId="11" xfId="0" quotePrefix="1" applyNumberFormat="1" applyFont="1" applyFill="1" applyBorder="1" applyAlignment="1" applyProtection="1">
      <alignment horizontal="center"/>
      <protection locked="0"/>
    </xf>
    <xf numFmtId="1" fontId="34" fillId="0" borderId="11" xfId="0" quotePrefix="1" applyNumberFormat="1" applyFont="1" applyFill="1" applyBorder="1" applyAlignment="1" applyProtection="1">
      <alignment horizontal="center"/>
      <protection locked="0"/>
    </xf>
    <xf numFmtId="0" fontId="42" fillId="0" borderId="0" xfId="0" applyFont="1"/>
    <xf numFmtId="0" fontId="63" fillId="0" borderId="0" xfId="0" applyFont="1" applyFill="1" applyBorder="1" applyAlignment="1" applyProtection="1">
      <alignment horizontal="right"/>
      <protection locked="0"/>
    </xf>
    <xf numFmtId="37" fontId="36" fillId="27" borderId="40" xfId="0" applyNumberFormat="1" applyFont="1" applyFill="1" applyBorder="1" applyAlignment="1" applyProtection="1">
      <alignment horizontal="center"/>
      <protection locked="0"/>
    </xf>
    <xf numFmtId="167" fontId="28" fillId="27" borderId="0" xfId="0" applyNumberFormat="1" applyFont="1" applyFill="1" applyBorder="1" applyAlignment="1" applyProtection="1">
      <alignment horizontal="center"/>
      <protection locked="0"/>
    </xf>
    <xf numFmtId="0" fontId="21" fillId="0" borderId="46" xfId="0" applyFont="1" applyFill="1" applyBorder="1" applyAlignment="1" applyProtection="1">
      <alignment horizontal="left" wrapText="1"/>
      <protection locked="0"/>
    </xf>
    <xf numFmtId="1" fontId="43" fillId="0" borderId="12" xfId="0" applyNumberFormat="1" applyFont="1" applyFill="1" applyBorder="1" applyAlignment="1" applyProtection="1">
      <alignment horizontal="right"/>
      <protection locked="0"/>
    </xf>
    <xf numFmtId="1" fontId="43" fillId="0" borderId="17" xfId="0" applyNumberFormat="1" applyFont="1" applyFill="1" applyBorder="1" applyAlignment="1" applyProtection="1">
      <alignment horizontal="right"/>
      <protection locked="0"/>
    </xf>
    <xf numFmtId="0" fontId="42" fillId="0" borderId="10" xfId="0" applyFont="1" applyFill="1" applyBorder="1" applyAlignment="1" applyProtection="1">
      <alignment horizontal="right"/>
      <protection locked="0"/>
    </xf>
    <xf numFmtId="0" fontId="42" fillId="0" borderId="11" xfId="0" applyFont="1" applyFill="1" applyBorder="1" applyAlignment="1" applyProtection="1">
      <alignment horizontal="right"/>
      <protection locked="0"/>
    </xf>
    <xf numFmtId="0" fontId="42" fillId="0" borderId="51" xfId="0" applyFont="1" applyFill="1" applyBorder="1" applyAlignment="1" applyProtection="1">
      <alignment horizontal="right"/>
      <protection locked="0"/>
    </xf>
    <xf numFmtId="0" fontId="42" fillId="0" borderId="50" xfId="0" applyFont="1" applyFill="1" applyBorder="1" applyAlignment="1" applyProtection="1">
      <alignment horizontal="right"/>
      <protection locked="0"/>
    </xf>
    <xf numFmtId="169" fontId="34" fillId="0" borderId="37" xfId="0" applyNumberFormat="1" applyFont="1" applyBorder="1" applyAlignment="1">
      <alignment horizontal="center"/>
    </xf>
    <xf numFmtId="169" fontId="34" fillId="0" borderId="38" xfId="0" applyNumberFormat="1" applyFont="1" applyBorder="1" applyAlignment="1">
      <alignment horizontal="center"/>
    </xf>
    <xf numFmtId="169" fontId="34" fillId="0" borderId="39" xfId="0" applyNumberFormat="1" applyFont="1" applyBorder="1" applyAlignment="1">
      <alignment horizontal="center"/>
    </xf>
    <xf numFmtId="10" fontId="23" fillId="0" borderId="37" xfId="0" applyNumberFormat="1" applyFont="1" applyFill="1" applyBorder="1" applyAlignment="1" applyProtection="1">
      <alignment horizontal="center" vertical="center" wrapText="1"/>
      <protection locked="0"/>
    </xf>
    <xf numFmtId="10" fontId="23" fillId="0" borderId="38" xfId="0" applyNumberFormat="1" applyFont="1" applyFill="1" applyBorder="1" applyAlignment="1" applyProtection="1">
      <alignment horizontal="center" vertical="center" wrapText="1"/>
      <protection locked="0"/>
    </xf>
    <xf numFmtId="10" fontId="23" fillId="0" borderId="39" xfId="0" applyNumberFormat="1" applyFont="1" applyFill="1" applyBorder="1" applyAlignment="1" applyProtection="1">
      <alignment horizontal="center" vertical="center" wrapText="1"/>
      <protection locked="0"/>
    </xf>
    <xf numFmtId="170" fontId="23" fillId="0" borderId="37" xfId="0" applyNumberFormat="1" applyFont="1" applyFill="1" applyBorder="1" applyAlignment="1" applyProtection="1">
      <alignment horizontal="center" vertical="center" wrapText="1"/>
      <protection locked="0"/>
    </xf>
    <xf numFmtId="170" fontId="23" fillId="0" borderId="38" xfId="0" applyNumberFormat="1" applyFont="1" applyFill="1" applyBorder="1" applyAlignment="1" applyProtection="1">
      <alignment horizontal="center" vertical="center" wrapText="1"/>
      <protection locked="0"/>
    </xf>
    <xf numFmtId="170" fontId="2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33" xfId="0" applyFont="1" applyFill="1" applyBorder="1" applyAlignment="1" applyProtection="1">
      <alignment horizontal="center"/>
      <protection locked="0"/>
    </xf>
    <xf numFmtId="0" fontId="43" fillId="0" borderId="15" xfId="0" applyFont="1" applyFill="1" applyBorder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/>
    </xf>
    <xf numFmtId="0" fontId="57" fillId="0" borderId="0" xfId="0" applyFont="1" applyAlignment="1" applyProtection="1">
      <alignment horizontal="right"/>
    </xf>
    <xf numFmtId="0" fontId="27" fillId="0" borderId="40" xfId="46" applyFont="1" applyBorder="1" applyAlignment="1">
      <alignment horizontal="center" wrapText="1"/>
    </xf>
    <xf numFmtId="0" fontId="20" fillId="0" borderId="0" xfId="46" applyFont="1" applyAlignment="1">
      <alignment horizontal="center"/>
    </xf>
    <xf numFmtId="0" fontId="23" fillId="0" borderId="0" xfId="46" applyFont="1" applyAlignment="1">
      <alignment horizontal="center"/>
    </xf>
    <xf numFmtId="0" fontId="54" fillId="0" borderId="36" xfId="46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49" fontId="38" fillId="0" borderId="76" xfId="39" applyNumberFormat="1" applyFont="1" applyFill="1" applyBorder="1" applyAlignment="1" applyProtection="1">
      <alignment horizontal="left" vertical="center" wrapText="1"/>
    </xf>
    <xf numFmtId="0" fontId="0" fillId="0" borderId="19" xfId="0" applyBorder="1" applyAlignment="1">
      <alignment vertical="center" wrapText="1"/>
    </xf>
    <xf numFmtId="49" fontId="38" fillId="0" borderId="76" xfId="39" applyNumberFormat="1" applyFont="1" applyFill="1" applyBorder="1" applyAlignment="1" applyProtection="1">
      <alignment vertical="center" wrapText="1"/>
    </xf>
    <xf numFmtId="49" fontId="27" fillId="0" borderId="42" xfId="39" applyNumberFormat="1" applyFont="1" applyFill="1" applyBorder="1" applyAlignment="1" applyProtection="1">
      <alignment horizontal="left" vertical="center"/>
    </xf>
    <xf numFmtId="0" fontId="38" fillId="0" borderId="74" xfId="39" applyFont="1" applyFill="1" applyBorder="1" applyAlignment="1">
      <alignment horizontal="left" vertical="center"/>
    </xf>
    <xf numFmtId="0" fontId="27" fillId="0" borderId="76" xfId="39" applyNumberFormat="1" applyFont="1" applyFill="1" applyBorder="1" applyAlignment="1" applyProtection="1">
      <alignment horizontal="left" vertical="center" wrapText="1"/>
    </xf>
    <xf numFmtId="0" fontId="27" fillId="0" borderId="86" xfId="39" applyNumberFormat="1" applyFont="1" applyFill="1" applyBorder="1" applyAlignment="1" applyProtection="1">
      <alignment horizontal="left" vertical="center" wrapText="1"/>
    </xf>
    <xf numFmtId="0" fontId="0" fillId="0" borderId="35" xfId="0" applyBorder="1" applyAlignment="1">
      <alignment vertical="center" wrapText="1"/>
    </xf>
    <xf numFmtId="0" fontId="38" fillId="0" borderId="72" xfId="39" applyFont="1" applyFill="1" applyBorder="1" applyAlignment="1" applyProtection="1">
      <alignment horizontal="center" vertical="center" wrapText="1"/>
    </xf>
    <xf numFmtId="0" fontId="38" fillId="0" borderId="34" xfId="39" applyFont="1" applyFill="1" applyBorder="1" applyAlignment="1" applyProtection="1">
      <alignment horizontal="center" vertical="center" wrapText="1"/>
    </xf>
    <xf numFmtId="49" fontId="38" fillId="0" borderId="19" xfId="39" applyNumberFormat="1" applyFont="1" applyFill="1" applyBorder="1" applyAlignment="1" applyProtection="1">
      <alignment horizontal="left" vertical="center" wrapText="1"/>
    </xf>
    <xf numFmtId="49" fontId="38" fillId="0" borderId="79" xfId="39" applyNumberFormat="1" applyFont="1" applyFill="1" applyBorder="1" applyAlignment="1" applyProtection="1">
      <alignment horizontal="justify" vertical="center"/>
    </xf>
    <xf numFmtId="0" fontId="38" fillId="0" borderId="32" xfId="39" applyFont="1" applyFill="1" applyBorder="1" applyAlignment="1">
      <alignment vertical="center"/>
    </xf>
    <xf numFmtId="49" fontId="38" fillId="0" borderId="81" xfId="39" applyNumberFormat="1" applyFont="1" applyFill="1" applyBorder="1" applyAlignment="1" applyProtection="1">
      <alignment horizontal="left" vertical="center" wrapText="1"/>
    </xf>
    <xf numFmtId="0" fontId="0" fillId="0" borderId="82" xfId="0" applyBorder="1" applyAlignment="1">
      <alignment vertical="center" wrapText="1"/>
    </xf>
    <xf numFmtId="49" fontId="38" fillId="0" borderId="70" xfId="39" applyNumberFormat="1" applyFont="1" applyFill="1" applyBorder="1" applyAlignment="1" applyProtection="1">
      <alignment horizontal="right" vertical="center" wrapText="1"/>
    </xf>
    <xf numFmtId="49" fontId="38" fillId="0" borderId="12" xfId="39" applyNumberFormat="1" applyFont="1" applyFill="1" applyBorder="1" applyAlignment="1" applyProtection="1">
      <alignment horizontal="right" vertical="center" wrapText="1"/>
    </xf>
    <xf numFmtId="0" fontId="62" fillId="0" borderId="67" xfId="39" applyFont="1" applyFill="1" applyBorder="1" applyAlignment="1">
      <alignment horizontal="center"/>
    </xf>
    <xf numFmtId="0" fontId="62" fillId="0" borderId="68" xfId="39" applyFont="1" applyFill="1" applyBorder="1" applyAlignment="1">
      <alignment horizontal="center"/>
    </xf>
    <xf numFmtId="0" fontId="62" fillId="0" borderId="69" xfId="39" applyFont="1" applyFill="1" applyBorder="1" applyAlignment="1">
      <alignment horizontal="center"/>
    </xf>
    <xf numFmtId="0" fontId="62" fillId="0" borderId="62" xfId="39" applyFont="1" applyFill="1" applyBorder="1" applyAlignment="1">
      <alignment horizontal="center"/>
    </xf>
    <xf numFmtId="0" fontId="62" fillId="0" borderId="64" xfId="39" applyFont="1" applyFill="1" applyBorder="1" applyAlignment="1">
      <alignment horizontal="center"/>
    </xf>
    <xf numFmtId="0" fontId="62" fillId="0" borderId="63" xfId="39" applyFont="1" applyFill="1" applyBorder="1" applyAlignment="1">
      <alignment horizontal="center"/>
    </xf>
    <xf numFmtId="49" fontId="38" fillId="0" borderId="66" xfId="39" applyNumberFormat="1" applyFont="1" applyFill="1" applyBorder="1" applyAlignment="1">
      <alignment horizontal="center" vertical="center"/>
    </xf>
    <xf numFmtId="49" fontId="38" fillId="0" borderId="13" xfId="39" applyNumberFormat="1" applyFont="1" applyFill="1" applyBorder="1" applyAlignment="1">
      <alignment horizontal="center" vertical="center"/>
    </xf>
    <xf numFmtId="49" fontId="38" fillId="0" borderId="14" xfId="39" applyNumberFormat="1" applyFont="1" applyFill="1" applyBorder="1" applyAlignment="1">
      <alignment horizontal="center" vertical="center"/>
    </xf>
    <xf numFmtId="0" fontId="38" fillId="0" borderId="66" xfId="39" applyFont="1" applyFill="1" applyBorder="1" applyAlignment="1">
      <alignment horizontal="center" vertical="center"/>
    </xf>
    <xf numFmtId="0" fontId="38" fillId="0" borderId="13" xfId="39" applyFont="1" applyFill="1" applyBorder="1" applyAlignment="1">
      <alignment horizontal="center" vertical="center"/>
    </xf>
    <xf numFmtId="0" fontId="38" fillId="0" borderId="14" xfId="39" applyFont="1" applyFill="1" applyBorder="1" applyAlignment="1">
      <alignment horizontal="center" vertical="center"/>
    </xf>
    <xf numFmtId="0" fontId="37" fillId="0" borderId="33" xfId="39" applyFont="1" applyFill="1" applyBorder="1" applyAlignment="1">
      <alignment horizontal="center" vertical="center"/>
    </xf>
    <xf numFmtId="0" fontId="37" fillId="0" borderId="59" xfId="39" applyFont="1" applyFill="1" applyBorder="1" applyAlignment="1">
      <alignment horizontal="center" vertical="center"/>
    </xf>
    <xf numFmtId="0" fontId="37" fillId="0" borderId="60" xfId="39" applyFont="1" applyFill="1" applyBorder="1" applyAlignment="1">
      <alignment horizontal="center" vertical="center"/>
    </xf>
    <xf numFmtId="0" fontId="37" fillId="0" borderId="12" xfId="39" applyFont="1" applyFill="1" applyBorder="1" applyAlignment="1">
      <alignment horizontal="center" vertical="center"/>
    </xf>
    <xf numFmtId="0" fontId="37" fillId="0" borderId="36" xfId="39" applyFont="1" applyFill="1" applyBorder="1" applyAlignment="1">
      <alignment horizontal="center" vertical="center"/>
    </xf>
    <xf numFmtId="0" fontId="37" fillId="0" borderId="17" xfId="39" applyFont="1" applyFill="1" applyBorder="1" applyAlignment="1">
      <alignment horizontal="center" vertical="center"/>
    </xf>
  </cellXfs>
  <cellStyles count="5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48"/>
    <cellStyle name="Comma 3" xfId="47"/>
    <cellStyle name="Comma0" xfId="49"/>
    <cellStyle name="Currency" xfId="29" builtinId="4"/>
    <cellStyle name="Currency0" xfId="50"/>
    <cellStyle name="Date" xfId="51"/>
    <cellStyle name="Explanatory Text" xfId="30" builtinId="53" customBuiltin="1"/>
    <cellStyle name="Fixed" xfId="52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53"/>
    <cellStyle name="Normal 2 2" xfId="54"/>
    <cellStyle name="Normal 2 3" xfId="55"/>
    <cellStyle name="Normal 3" xfId="46"/>
    <cellStyle name="Normal 4" xfId="56"/>
    <cellStyle name="Normal_ABS award_budget_sheet" xfId="39"/>
    <cellStyle name="Note" xfId="40" builtinId="10" customBuiltin="1"/>
    <cellStyle name="Output" xfId="41" builtinId="21" customBuiltin="1"/>
    <cellStyle name="Percent" xfId="42" builtinId="5"/>
    <cellStyle name="Percent 2" xfId="57"/>
    <cellStyle name="Percent 3" xfId="58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colors>
    <mruColors>
      <color rgb="FFF6FAD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posals\Tarefder\15-1044%20NMDOT%20I-40%20Instrumentation%20HMA%20Phase%20II\Tarefder%20Final%20Budget%20revised%204-20-2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,etc"/>
      <sheetName val="template-MTDC"/>
      <sheetName val="template-TDC"/>
      <sheetName val="FB rates-method2"/>
      <sheetName val="ABS"/>
      <sheetName val="NMDOTFormat"/>
      <sheetName val="Budget Worksheet"/>
      <sheetName val="Worksheet Summary"/>
      <sheetName val="NMDOT Summary"/>
      <sheetName val="Award Budget Sheet"/>
      <sheetName val="NEW ONE"/>
      <sheetName val="Salary Increase %"/>
      <sheetName val="Fringe Rates"/>
      <sheetName val="Health Insurance Rates"/>
      <sheetName val="Tuition Rates"/>
      <sheetName val="F&amp;A Types"/>
      <sheetName val="F&amp;A Rates"/>
      <sheetName val="Front page-Cost Share"/>
      <sheetName val="Back page-Cost Sh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 xml:space="preserve">On Campus Research </v>
          </cell>
        </row>
        <row r="2">
          <cell r="A2" t="str">
            <v xml:space="preserve">On Campus Instruction &amp; Training </v>
          </cell>
        </row>
        <row r="3">
          <cell r="A3" t="str">
            <v>On Campus Other Sponsored Programs</v>
          </cell>
        </row>
        <row r="4">
          <cell r="A4" t="str">
            <v xml:space="preserve">On Campus DoD &amp; Industry Contracts </v>
          </cell>
        </row>
        <row r="5">
          <cell r="A5" t="str">
            <v>On Campus Non-Federal NM public &amp; State agency</v>
          </cell>
        </row>
        <row r="6">
          <cell r="A6" t="str">
            <v xml:space="preserve">Off Campus Research </v>
          </cell>
        </row>
        <row r="7">
          <cell r="A7" t="str">
            <v xml:space="preserve">Off Campus Instruction &amp; Training </v>
          </cell>
        </row>
        <row r="8">
          <cell r="A8" t="str">
            <v>Off Campus Other Sponsored Programs</v>
          </cell>
        </row>
        <row r="9">
          <cell r="A9" t="str">
            <v xml:space="preserve">Off Campus DoD &amp; Industry Contracts </v>
          </cell>
        </row>
        <row r="10">
          <cell r="A10" t="str">
            <v>Off Campus Non-Federal NM public &amp; State agency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AN263"/>
  <sheetViews>
    <sheetView showGridLines="0" showZeros="0" topLeftCell="A131" zoomScale="80" zoomScaleNormal="80" workbookViewId="0">
      <selection activeCell="AO38" sqref="AO38"/>
    </sheetView>
  </sheetViews>
  <sheetFormatPr defaultColWidth="9.109375" defaultRowHeight="13.8" x14ac:dyDescent="0.25"/>
  <cols>
    <col min="1" max="1" width="1.5546875" style="8" customWidth="1"/>
    <col min="2" max="2" width="45.44140625" style="394" customWidth="1"/>
    <col min="3" max="3" width="6.21875" style="394" customWidth="1"/>
    <col min="4" max="4" width="6.33203125" style="8" customWidth="1"/>
    <col min="5" max="5" width="13.5546875" style="389" customWidth="1"/>
    <col min="6" max="6" width="15.6640625" style="8" customWidth="1"/>
    <col min="7" max="7" width="14" style="8" customWidth="1"/>
    <col min="8" max="8" width="0.77734375" style="8" customWidth="1"/>
    <col min="9" max="11" width="0" style="8" hidden="1" customWidth="1"/>
    <col min="12" max="12" width="1.21875" style="8" customWidth="1"/>
    <col min="13" max="13" width="12.44140625" style="8" customWidth="1"/>
    <col min="14" max="14" width="10.77734375" style="8" customWidth="1"/>
    <col min="15" max="15" width="11.77734375" style="8" customWidth="1"/>
    <col min="16" max="16" width="1" style="8" customWidth="1"/>
    <col min="17" max="19" width="0" style="8" hidden="1" customWidth="1"/>
    <col min="20" max="20" width="1.21875" style="8" customWidth="1"/>
    <col min="21" max="21" width="12.88671875" style="8" customWidth="1"/>
    <col min="22" max="22" width="12" style="8" customWidth="1"/>
    <col min="23" max="23" width="11.88671875" style="8" customWidth="1"/>
    <col min="24" max="24" width="1.33203125" style="8" customWidth="1"/>
    <col min="25" max="25" width="0" style="8" hidden="1" customWidth="1"/>
    <col min="26" max="27" width="9.109375" style="8" hidden="1" customWidth="1"/>
    <col min="28" max="28" width="1.88671875" style="8" customWidth="1"/>
    <col min="29" max="29" width="11.21875" style="8" customWidth="1"/>
    <col min="30" max="30" width="9.109375" style="8"/>
    <col min="31" max="31" width="11.109375" style="8" customWidth="1"/>
    <col min="32" max="32" width="1.21875" style="8" customWidth="1"/>
    <col min="33" max="35" width="0" style="8" hidden="1" customWidth="1"/>
    <col min="36" max="36" width="1.5546875" style="8" customWidth="1"/>
    <col min="37" max="37" width="10.88671875" style="8" customWidth="1"/>
    <col min="38" max="38" width="12.44140625" style="8" customWidth="1"/>
    <col min="39" max="39" width="11.33203125" style="8" customWidth="1"/>
    <col min="40" max="40" width="9.109375" style="8"/>
    <col min="41" max="41" width="9.109375" style="8" customWidth="1"/>
    <col min="42" max="16384" width="9.109375" style="8"/>
  </cols>
  <sheetData>
    <row r="1" spans="2:40" x14ac:dyDescent="0.25">
      <c r="B1" s="369" t="s">
        <v>9</v>
      </c>
      <c r="C1" s="523">
        <f>'Budget Worksheet'!C1</f>
        <v>0</v>
      </c>
      <c r="D1" s="523"/>
      <c r="E1" s="523"/>
      <c r="F1" s="523"/>
      <c r="G1" s="523"/>
      <c r="H1" s="523"/>
      <c r="I1" s="523"/>
      <c r="J1" s="523"/>
      <c r="K1" s="523"/>
    </row>
    <row r="2" spans="2:40" x14ac:dyDescent="0.25">
      <c r="B2" s="369" t="s">
        <v>213</v>
      </c>
      <c r="C2" s="523">
        <f>'Budget Worksheet'!C2</f>
        <v>0</v>
      </c>
      <c r="D2" s="523"/>
      <c r="E2" s="523"/>
      <c r="F2" s="523"/>
      <c r="G2" s="523"/>
      <c r="H2" s="523"/>
      <c r="I2" s="523"/>
      <c r="J2" s="523"/>
      <c r="K2" s="523"/>
    </row>
    <row r="3" spans="2:40" x14ac:dyDescent="0.25">
      <c r="B3" s="369" t="s">
        <v>246</v>
      </c>
      <c r="C3" s="523">
        <f>'Budget Worksheet'!C3</f>
        <v>0</v>
      </c>
      <c r="D3" s="523"/>
      <c r="E3" s="523"/>
      <c r="F3" s="523"/>
      <c r="G3" s="523"/>
      <c r="H3" s="523"/>
      <c r="I3" s="523"/>
      <c r="J3" s="523"/>
      <c r="K3" s="523"/>
    </row>
    <row r="4" spans="2:40" ht="16.5" customHeight="1" x14ac:dyDescent="0.25">
      <c r="B4" s="114"/>
      <c r="C4" s="115"/>
    </row>
    <row r="5" spans="2:40" x14ac:dyDescent="0.25">
      <c r="B5" s="117"/>
      <c r="C5" s="115"/>
    </row>
    <row r="6" spans="2:40" ht="14.4" thickBot="1" x14ac:dyDescent="0.3">
      <c r="B6" s="119"/>
      <c r="C6" s="120"/>
    </row>
    <row r="7" spans="2:40" ht="15.75" customHeight="1" thickBot="1" x14ac:dyDescent="0.35">
      <c r="B7" s="121"/>
      <c r="C7" s="121"/>
      <c r="E7" s="530" t="str">
        <f>'Budget Worksheet'!E7:K7</f>
        <v>Project Year 1</v>
      </c>
      <c r="F7" s="531"/>
      <c r="G7" s="532"/>
      <c r="I7" s="530">
        <f>'Budget Worksheet'!I7:O7</f>
        <v>0</v>
      </c>
      <c r="J7" s="531"/>
      <c r="K7" s="532"/>
      <c r="M7" s="530" t="str">
        <f>'Budget Worksheet'!M7:S7</f>
        <v>Project Year 2</v>
      </c>
      <c r="N7" s="531"/>
      <c r="O7" s="532"/>
      <c r="Q7" s="530">
        <f>'Budget Worksheet'!Q7:W7</f>
        <v>0</v>
      </c>
      <c r="R7" s="531"/>
      <c r="S7" s="532"/>
      <c r="U7" s="530" t="str">
        <f>'Budget Worksheet'!U7:AA7</f>
        <v>Project Year 3</v>
      </c>
      <c r="V7" s="531"/>
      <c r="W7" s="532"/>
      <c r="Y7" s="530">
        <f>'Budget Worksheet'!Y7:AE7</f>
        <v>0</v>
      </c>
      <c r="Z7" s="531"/>
      <c r="AA7" s="532"/>
      <c r="AC7" s="530" t="str">
        <f>'Budget Worksheet'!AC7:AI7</f>
        <v>Project Year 4</v>
      </c>
      <c r="AD7" s="531"/>
      <c r="AE7" s="532"/>
      <c r="AG7" s="530"/>
      <c r="AH7" s="531"/>
      <c r="AI7" s="532"/>
      <c r="AK7" s="530" t="str">
        <f>'Budget Worksheet'!AK7:AQ7</f>
        <v>Project Year 5</v>
      </c>
      <c r="AL7" s="531"/>
      <c r="AM7" s="532"/>
      <c r="AN7" s="519" t="s">
        <v>338</v>
      </c>
    </row>
    <row r="8" spans="2:40" s="390" customFormat="1" ht="14.4" hidden="1" customHeight="1" thickBot="1" x14ac:dyDescent="0.3">
      <c r="B8" s="122"/>
      <c r="C8" s="123"/>
      <c r="E8" s="391"/>
      <c r="I8" s="391"/>
      <c r="M8" s="391"/>
      <c r="Q8" s="391"/>
      <c r="U8" s="391"/>
      <c r="Y8" s="391"/>
      <c r="AC8" s="391"/>
      <c r="AG8" s="391"/>
      <c r="AK8" s="391"/>
    </row>
    <row r="9" spans="2:40" ht="14.4" hidden="1" customHeight="1" thickBot="1" x14ac:dyDescent="0.3">
      <c r="B9" s="124"/>
      <c r="C9" s="125"/>
      <c r="I9" s="389"/>
      <c r="M9" s="389"/>
      <c r="Q9" s="389"/>
      <c r="U9" s="389"/>
      <c r="Y9" s="389"/>
      <c r="AC9" s="389"/>
      <c r="AG9" s="389"/>
      <c r="AK9" s="389"/>
    </row>
    <row r="10" spans="2:40" ht="14.4" hidden="1" customHeight="1" thickBot="1" x14ac:dyDescent="0.3">
      <c r="B10" s="124"/>
      <c r="C10" s="127"/>
      <c r="I10" s="389"/>
      <c r="M10" s="389"/>
      <c r="Q10" s="389"/>
      <c r="U10" s="389"/>
      <c r="Y10" s="389"/>
      <c r="AC10" s="389"/>
      <c r="AG10" s="389"/>
      <c r="AK10" s="389"/>
    </row>
    <row r="11" spans="2:40" ht="14.4" hidden="1" customHeight="1" thickBot="1" x14ac:dyDescent="0.3">
      <c r="B11" s="124"/>
      <c r="C11" s="127"/>
      <c r="I11" s="389"/>
      <c r="M11" s="389"/>
      <c r="Q11" s="389"/>
      <c r="U11" s="389"/>
      <c r="Y11" s="389"/>
      <c r="AC11" s="389"/>
      <c r="AG11" s="389"/>
      <c r="AK11" s="389"/>
    </row>
    <row r="12" spans="2:40" s="392" customFormat="1" ht="16.2" hidden="1" customHeight="1" thickBot="1" x14ac:dyDescent="0.35">
      <c r="B12" s="131"/>
      <c r="C12" s="131"/>
      <c r="E12" s="389"/>
      <c r="I12" s="389"/>
      <c r="M12" s="389"/>
      <c r="Q12" s="389"/>
      <c r="U12" s="389"/>
      <c r="Y12" s="389"/>
      <c r="AC12" s="389"/>
      <c r="AG12" s="389"/>
      <c r="AK12" s="389"/>
    </row>
    <row r="13" spans="2:40" ht="15.6" x14ac:dyDescent="0.3">
      <c r="B13" s="419">
        <f>'Budget Worksheet'!B13</f>
        <v>0</v>
      </c>
      <c r="C13" s="420"/>
      <c r="E13" s="485"/>
      <c r="F13" s="484"/>
      <c r="G13" s="486"/>
      <c r="I13" s="485"/>
      <c r="J13" s="484"/>
      <c r="K13" s="486"/>
      <c r="M13" s="485"/>
      <c r="N13" s="484"/>
      <c r="O13" s="486"/>
      <c r="Q13" s="485"/>
      <c r="R13" s="484"/>
      <c r="S13" s="486"/>
      <c r="U13" s="485"/>
      <c r="V13" s="484"/>
      <c r="W13" s="486"/>
      <c r="Y13" s="485"/>
      <c r="Z13" s="484"/>
      <c r="AA13" s="486"/>
      <c r="AC13" s="485"/>
      <c r="AD13" s="484"/>
      <c r="AE13" s="486"/>
      <c r="AG13" s="485"/>
      <c r="AH13" s="484"/>
      <c r="AI13" s="486"/>
      <c r="AK13" s="485"/>
      <c r="AL13" s="484"/>
      <c r="AM13" s="486"/>
    </row>
    <row r="14" spans="2:40" ht="16.2" thickBot="1" x14ac:dyDescent="0.35">
      <c r="B14" s="375" t="str">
        <f>'Budget Worksheet'!B14</f>
        <v>Salaries, Wages &amp; Fringe Benefits:</v>
      </c>
      <c r="C14" s="376"/>
      <c r="E14" s="514" t="str">
        <f>'Budget Worksheet'!G9</f>
        <v>FY16</v>
      </c>
      <c r="F14" s="515" t="str">
        <f>'Budget Worksheet'!J9</f>
        <v>FY17</v>
      </c>
      <c r="G14" s="516" t="s">
        <v>11</v>
      </c>
      <c r="I14" s="514">
        <f>'Budget Worksheet'!K9</f>
        <v>0</v>
      </c>
      <c r="J14" s="515">
        <f>'Budget Worksheet'!N9</f>
        <v>0</v>
      </c>
      <c r="K14" s="516" t="s">
        <v>11</v>
      </c>
      <c r="M14" s="514" t="str">
        <f>'Budget Worksheet'!O9</f>
        <v>FY17</v>
      </c>
      <c r="N14" s="515" t="str">
        <f>'Budget Worksheet'!R9</f>
        <v>FY18</v>
      </c>
      <c r="O14" s="516" t="s">
        <v>11</v>
      </c>
      <c r="Q14" s="514">
        <f>'Budget Worksheet'!S9</f>
        <v>0</v>
      </c>
      <c r="R14" s="515">
        <f>'Budget Worksheet'!V9</f>
        <v>0</v>
      </c>
      <c r="S14" s="516" t="s">
        <v>11</v>
      </c>
      <c r="U14" s="514" t="str">
        <f>'Budget Worksheet'!W9</f>
        <v>FY18</v>
      </c>
      <c r="V14" s="515" t="str">
        <f>'Budget Worksheet'!Z9</f>
        <v>FY19</v>
      </c>
      <c r="W14" s="516" t="s">
        <v>11</v>
      </c>
      <c r="Y14" s="514">
        <f>'Budget Worksheet'!AA9</f>
        <v>0</v>
      </c>
      <c r="Z14" s="515">
        <f>'Budget Worksheet'!AD9</f>
        <v>0</v>
      </c>
      <c r="AA14" s="516" t="s">
        <v>11</v>
      </c>
      <c r="AC14" s="514" t="str">
        <f>'Budget Worksheet'!AE9</f>
        <v>FY19</v>
      </c>
      <c r="AD14" s="515" t="str">
        <f>'Budget Worksheet'!AH9</f>
        <v>FY20</v>
      </c>
      <c r="AE14" s="516" t="s">
        <v>11</v>
      </c>
      <c r="AG14" s="514"/>
      <c r="AH14" s="515"/>
      <c r="AI14" s="516"/>
      <c r="AK14" s="514" t="str">
        <f>'Budget Worksheet'!AM9</f>
        <v>FY20</v>
      </c>
      <c r="AL14" s="515" t="str">
        <f>'Budget Worksheet'!AP9</f>
        <v>FY21</v>
      </c>
      <c r="AM14" s="516" t="s">
        <v>11</v>
      </c>
    </row>
    <row r="15" spans="2:40" x14ac:dyDescent="0.25">
      <c r="B15" s="145" t="str">
        <f>'Budget Worksheet'!B15</f>
        <v>Faculty</v>
      </c>
      <c r="C15" s="146"/>
      <c r="E15" s="481"/>
      <c r="F15" s="482"/>
      <c r="G15" s="480"/>
      <c r="I15" s="481"/>
      <c r="J15" s="482"/>
      <c r="K15" s="480"/>
      <c r="M15" s="481"/>
      <c r="N15" s="482"/>
      <c r="O15" s="480"/>
      <c r="Q15" s="481"/>
      <c r="R15" s="482"/>
      <c r="S15" s="480"/>
      <c r="U15" s="481"/>
      <c r="V15" s="482"/>
      <c r="W15" s="480"/>
      <c r="Y15" s="481"/>
      <c r="Z15" s="482"/>
      <c r="AA15" s="480"/>
      <c r="AC15" s="481"/>
      <c r="AD15" s="482"/>
      <c r="AE15" s="480"/>
      <c r="AG15" s="481"/>
      <c r="AH15" s="482"/>
      <c r="AI15" s="480"/>
      <c r="AK15" s="481"/>
      <c r="AL15" s="482"/>
      <c r="AM15" s="480"/>
    </row>
    <row r="16" spans="2:40" ht="13.8" hidden="1" customHeight="1" x14ac:dyDescent="0.25">
      <c r="B16" s="152" t="str">
        <f>'Budget Worksheet'!B16</f>
        <v>Faculty Release 9 months</v>
      </c>
      <c r="C16" s="137"/>
      <c r="E16" s="487"/>
      <c r="F16" s="483"/>
      <c r="G16" s="488"/>
      <c r="I16" s="487"/>
      <c r="J16" s="483"/>
      <c r="K16" s="488"/>
      <c r="M16" s="487"/>
      <c r="N16" s="483"/>
      <c r="O16" s="488"/>
      <c r="Q16" s="487"/>
      <c r="R16" s="483"/>
      <c r="S16" s="488"/>
      <c r="U16" s="487"/>
      <c r="V16" s="483"/>
      <c r="W16" s="488"/>
      <c r="Y16" s="487"/>
      <c r="Z16" s="483"/>
      <c r="AA16" s="488"/>
      <c r="AC16" s="487"/>
      <c r="AD16" s="483"/>
      <c r="AE16" s="488"/>
      <c r="AG16" s="487"/>
      <c r="AH16" s="483"/>
      <c r="AI16" s="488"/>
      <c r="AK16" s="487"/>
      <c r="AL16" s="483"/>
      <c r="AM16" s="488"/>
    </row>
    <row r="17" spans="2:39" ht="13.8" hidden="1" customHeight="1" x14ac:dyDescent="0.25">
      <c r="B17" s="152" t="str">
        <f>'Budget Worksheet'!B17</f>
        <v>Faculty Release 9 months</v>
      </c>
      <c r="C17" s="137"/>
      <c r="E17" s="487"/>
      <c r="F17" s="483"/>
      <c r="G17" s="488"/>
      <c r="I17" s="487"/>
      <c r="J17" s="483"/>
      <c r="K17" s="488"/>
      <c r="M17" s="487"/>
      <c r="N17" s="483"/>
      <c r="O17" s="488"/>
      <c r="Q17" s="487"/>
      <c r="R17" s="483"/>
      <c r="S17" s="488"/>
      <c r="U17" s="487"/>
      <c r="V17" s="483"/>
      <c r="W17" s="488"/>
      <c r="Y17" s="487"/>
      <c r="Z17" s="483"/>
      <c r="AA17" s="488"/>
      <c r="AC17" s="487"/>
      <c r="AD17" s="483"/>
      <c r="AE17" s="488"/>
      <c r="AG17" s="487"/>
      <c r="AH17" s="483"/>
      <c r="AI17" s="488"/>
      <c r="AK17" s="487"/>
      <c r="AL17" s="483"/>
      <c r="AM17" s="488"/>
    </row>
    <row r="18" spans="2:39" ht="13.8" hidden="1" customHeight="1" x14ac:dyDescent="0.25">
      <c r="B18" s="152" t="str">
        <f>'Budget Worksheet'!B18</f>
        <v>Research Faculty 12 Months</v>
      </c>
      <c r="C18" s="137"/>
      <c r="E18" s="487"/>
      <c r="F18" s="483"/>
      <c r="G18" s="488"/>
      <c r="I18" s="487"/>
      <c r="J18" s="483"/>
      <c r="K18" s="488"/>
      <c r="M18" s="487"/>
      <c r="N18" s="483"/>
      <c r="O18" s="488"/>
      <c r="Q18" s="487"/>
      <c r="R18" s="483"/>
      <c r="S18" s="488"/>
      <c r="U18" s="487"/>
      <c r="V18" s="483"/>
      <c r="W18" s="488"/>
      <c r="Y18" s="487"/>
      <c r="Z18" s="483"/>
      <c r="AA18" s="488"/>
      <c r="AC18" s="487"/>
      <c r="AD18" s="483"/>
      <c r="AE18" s="488"/>
      <c r="AG18" s="487"/>
      <c r="AH18" s="483"/>
      <c r="AI18" s="488"/>
      <c r="AK18" s="487"/>
      <c r="AL18" s="483"/>
      <c r="AM18" s="488"/>
    </row>
    <row r="19" spans="2:39" ht="13.8" hidden="1" customHeight="1" x14ac:dyDescent="0.25">
      <c r="B19" s="152" t="str">
        <f>'Budget Worksheet'!B19</f>
        <v>Research Faculty 12 Months</v>
      </c>
      <c r="C19" s="137"/>
      <c r="E19" s="487"/>
      <c r="F19" s="483"/>
      <c r="G19" s="488"/>
      <c r="I19" s="487"/>
      <c r="J19" s="483"/>
      <c r="K19" s="488"/>
      <c r="M19" s="487"/>
      <c r="N19" s="483"/>
      <c r="O19" s="488"/>
      <c r="Q19" s="487"/>
      <c r="R19" s="483"/>
      <c r="S19" s="488"/>
      <c r="U19" s="487"/>
      <c r="V19" s="483"/>
      <c r="W19" s="488"/>
      <c r="Y19" s="487"/>
      <c r="Z19" s="483"/>
      <c r="AA19" s="488"/>
      <c r="AC19" s="487"/>
      <c r="AD19" s="483"/>
      <c r="AE19" s="488"/>
      <c r="AG19" s="487"/>
      <c r="AH19" s="483"/>
      <c r="AI19" s="488"/>
      <c r="AK19" s="487"/>
      <c r="AL19" s="483"/>
      <c r="AM19" s="488"/>
    </row>
    <row r="20" spans="2:39" x14ac:dyDescent="0.25">
      <c r="B20" s="138">
        <f>'Budget Worksheet'!B20</f>
        <v>0</v>
      </c>
      <c r="C20" s="137"/>
      <c r="E20" s="490"/>
      <c r="F20" s="491"/>
      <c r="G20" s="492"/>
      <c r="I20" s="490"/>
      <c r="J20" s="491"/>
      <c r="K20" s="492"/>
      <c r="M20" s="490"/>
      <c r="N20" s="491"/>
      <c r="O20" s="492"/>
      <c r="Q20" s="490"/>
      <c r="R20" s="491"/>
      <c r="S20" s="492"/>
      <c r="U20" s="490"/>
      <c r="V20" s="491"/>
      <c r="W20" s="492"/>
      <c r="Y20" s="490"/>
      <c r="Z20" s="491"/>
      <c r="AA20" s="492"/>
      <c r="AC20" s="490"/>
      <c r="AD20" s="491"/>
      <c r="AE20" s="492"/>
      <c r="AG20" s="490"/>
      <c r="AH20" s="491"/>
      <c r="AI20" s="492"/>
      <c r="AK20" s="490"/>
      <c r="AL20" s="491"/>
      <c r="AM20" s="492"/>
    </row>
    <row r="21" spans="2:39" x14ac:dyDescent="0.25">
      <c r="B21" s="159" t="str">
        <f>'Budget Worksheet'!B21</f>
        <v>Total Research Faculty &amp; Release Time</v>
      </c>
      <c r="C21" s="137"/>
      <c r="E21" s="490">
        <f>'Budget Worksheet'!H21</f>
        <v>0</v>
      </c>
      <c r="F21" s="491">
        <f>'Budget Worksheet'!K21</f>
        <v>0</v>
      </c>
      <c r="G21" s="492">
        <f>ROUND(E21+F21,0)</f>
        <v>0</v>
      </c>
      <c r="I21" s="490">
        <f>'Budget Worksheet'!L21</f>
        <v>0</v>
      </c>
      <c r="J21" s="491">
        <f>'Budget Worksheet'!O21</f>
        <v>0</v>
      </c>
      <c r="K21" s="492">
        <f>ROUND(I21+J21,0)</f>
        <v>0</v>
      </c>
      <c r="M21" s="490">
        <f>'Budget Worksheet'!P21</f>
        <v>0</v>
      </c>
      <c r="N21" s="491">
        <f>'Budget Worksheet'!S21</f>
        <v>0</v>
      </c>
      <c r="O21" s="492">
        <f>ROUND(M21+N21,0)</f>
        <v>0</v>
      </c>
      <c r="Q21" s="490">
        <f>'Budget Worksheet'!T21</f>
        <v>0</v>
      </c>
      <c r="R21" s="491">
        <f>'Budget Worksheet'!W21</f>
        <v>0</v>
      </c>
      <c r="S21" s="492">
        <f>ROUND(Q21+R21,0)</f>
        <v>0</v>
      </c>
      <c r="U21" s="490">
        <f>'Budget Worksheet'!X21</f>
        <v>0</v>
      </c>
      <c r="V21" s="491">
        <f>'Budget Worksheet'!AA21</f>
        <v>0</v>
      </c>
      <c r="W21" s="492">
        <f>ROUND(U21+V21,0)</f>
        <v>0</v>
      </c>
      <c r="Y21" s="490">
        <f>'Budget Worksheet'!AB21</f>
        <v>0</v>
      </c>
      <c r="Z21" s="491">
        <f>'Budget Worksheet'!AE21</f>
        <v>0</v>
      </c>
      <c r="AA21" s="492">
        <f>ROUND(Y21+Z21,0)</f>
        <v>0</v>
      </c>
      <c r="AC21" s="490">
        <f>'Budget Worksheet'!AF21</f>
        <v>0</v>
      </c>
      <c r="AD21" s="491">
        <f>'Budget Worksheet'!AI21</f>
        <v>0</v>
      </c>
      <c r="AE21" s="492">
        <f>ROUND(AC21+AD21,0)</f>
        <v>0</v>
      </c>
      <c r="AG21" s="490"/>
      <c r="AH21" s="491"/>
      <c r="AI21" s="492"/>
      <c r="AK21" s="490">
        <f>'Budget Worksheet'!AN21</f>
        <v>0</v>
      </c>
      <c r="AL21" s="491">
        <f>'Budget Worksheet'!AQ21</f>
        <v>0</v>
      </c>
      <c r="AM21" s="492">
        <f>ROUND(AK21+AL21,0)</f>
        <v>0</v>
      </c>
    </row>
    <row r="22" spans="2:39" x14ac:dyDescent="0.25">
      <c r="B22" s="152">
        <f>'Budget Worksheet'!B22</f>
        <v>0</v>
      </c>
      <c r="C22" s="137"/>
      <c r="E22" s="490"/>
      <c r="F22" s="491"/>
      <c r="G22" s="492"/>
      <c r="I22" s="490"/>
      <c r="J22" s="491"/>
      <c r="K22" s="492"/>
      <c r="M22" s="490"/>
      <c r="N22" s="491"/>
      <c r="O22" s="492"/>
      <c r="Q22" s="490"/>
      <c r="R22" s="491"/>
      <c r="S22" s="492"/>
      <c r="U22" s="490"/>
      <c r="V22" s="491"/>
      <c r="W22" s="492"/>
      <c r="Y22" s="490"/>
      <c r="Z22" s="491"/>
      <c r="AA22" s="492"/>
      <c r="AC22" s="490"/>
      <c r="AD22" s="491"/>
      <c r="AE22" s="492"/>
      <c r="AG22" s="490"/>
      <c r="AH22" s="491"/>
      <c r="AI22" s="492"/>
      <c r="AK22" s="490"/>
      <c r="AL22" s="491"/>
      <c r="AM22" s="492"/>
    </row>
    <row r="23" spans="2:39" ht="15" customHeight="1" x14ac:dyDescent="0.25">
      <c r="B23" s="145" t="str">
        <f>'Budget Worksheet'!B23</f>
        <v>Staff</v>
      </c>
      <c r="C23" s="146"/>
      <c r="E23" s="493"/>
      <c r="F23" s="494"/>
      <c r="G23" s="495"/>
      <c r="I23" s="493"/>
      <c r="J23" s="494"/>
      <c r="K23" s="495"/>
      <c r="M23" s="493"/>
      <c r="N23" s="494"/>
      <c r="O23" s="495"/>
      <c r="Q23" s="493"/>
      <c r="R23" s="494"/>
      <c r="S23" s="495"/>
      <c r="U23" s="493"/>
      <c r="V23" s="494"/>
      <c r="W23" s="495"/>
      <c r="Y23" s="493"/>
      <c r="Z23" s="494"/>
      <c r="AA23" s="495"/>
      <c r="AC23" s="493"/>
      <c r="AD23" s="494"/>
      <c r="AE23" s="495"/>
      <c r="AG23" s="493"/>
      <c r="AH23" s="494"/>
      <c r="AI23" s="495"/>
      <c r="AK23" s="493"/>
      <c r="AL23" s="494"/>
      <c r="AM23" s="495"/>
    </row>
    <row r="24" spans="2:39" ht="15" hidden="1" customHeight="1" x14ac:dyDescent="0.25">
      <c r="B24" s="152" t="str">
        <f>'Budget Worksheet'!B24</f>
        <v>Staff #1</v>
      </c>
      <c r="C24" s="137"/>
      <c r="E24" s="490"/>
      <c r="F24" s="491"/>
      <c r="G24" s="492"/>
      <c r="I24" s="490"/>
      <c r="J24" s="491"/>
      <c r="K24" s="492"/>
      <c r="M24" s="490"/>
      <c r="N24" s="491"/>
      <c r="O24" s="492"/>
      <c r="Q24" s="490"/>
      <c r="R24" s="491"/>
      <c r="S24" s="492"/>
      <c r="U24" s="490"/>
      <c r="V24" s="491"/>
      <c r="W24" s="492"/>
      <c r="Y24" s="490"/>
      <c r="Z24" s="491"/>
      <c r="AA24" s="492"/>
      <c r="AC24" s="490"/>
      <c r="AD24" s="491"/>
      <c r="AE24" s="492"/>
      <c r="AG24" s="490"/>
      <c r="AH24" s="491"/>
      <c r="AI24" s="492"/>
      <c r="AK24" s="490"/>
      <c r="AL24" s="491"/>
      <c r="AM24" s="492"/>
    </row>
    <row r="25" spans="2:39" ht="15" hidden="1" customHeight="1" x14ac:dyDescent="0.25">
      <c r="B25" s="152" t="str">
        <f>'Budget Worksheet'!B25</f>
        <v>Staff #2</v>
      </c>
      <c r="C25" s="137"/>
      <c r="E25" s="490"/>
      <c r="F25" s="491"/>
      <c r="G25" s="492"/>
      <c r="I25" s="490"/>
      <c r="J25" s="491"/>
      <c r="K25" s="492"/>
      <c r="M25" s="490"/>
      <c r="N25" s="491"/>
      <c r="O25" s="492"/>
      <c r="Q25" s="490"/>
      <c r="R25" s="491"/>
      <c r="S25" s="492"/>
      <c r="U25" s="490"/>
      <c r="V25" s="491"/>
      <c r="W25" s="492"/>
      <c r="Y25" s="490"/>
      <c r="Z25" s="491"/>
      <c r="AA25" s="492"/>
      <c r="AC25" s="490"/>
      <c r="AD25" s="491"/>
      <c r="AE25" s="492"/>
      <c r="AG25" s="490"/>
      <c r="AH25" s="491"/>
      <c r="AI25" s="492"/>
      <c r="AK25" s="490"/>
      <c r="AL25" s="491"/>
      <c r="AM25" s="492"/>
    </row>
    <row r="26" spans="2:39" ht="15" hidden="1" customHeight="1" x14ac:dyDescent="0.25">
      <c r="B26" s="152" t="str">
        <f>'Budget Worksheet'!B26</f>
        <v>Staff #3</v>
      </c>
      <c r="C26" s="137"/>
      <c r="E26" s="490"/>
      <c r="F26" s="491"/>
      <c r="G26" s="492"/>
      <c r="I26" s="490"/>
      <c r="J26" s="491"/>
      <c r="K26" s="492"/>
      <c r="M26" s="490"/>
      <c r="N26" s="491"/>
      <c r="O26" s="492"/>
      <c r="Q26" s="490"/>
      <c r="R26" s="491"/>
      <c r="S26" s="492"/>
      <c r="U26" s="490"/>
      <c r="V26" s="491"/>
      <c r="W26" s="492"/>
      <c r="Y26" s="490"/>
      <c r="Z26" s="491"/>
      <c r="AA26" s="492"/>
      <c r="AC26" s="490"/>
      <c r="AD26" s="491"/>
      <c r="AE26" s="492"/>
      <c r="AG26" s="490"/>
      <c r="AH26" s="491"/>
      <c r="AI26" s="492"/>
      <c r="AK26" s="490"/>
      <c r="AL26" s="491"/>
      <c r="AM26" s="492"/>
    </row>
    <row r="27" spans="2:39" ht="15" hidden="1" customHeight="1" x14ac:dyDescent="0.25">
      <c r="B27" s="152" t="str">
        <f>'Budget Worksheet'!B27</f>
        <v>Staff #4</v>
      </c>
      <c r="C27" s="137"/>
      <c r="E27" s="490"/>
      <c r="F27" s="491"/>
      <c r="G27" s="492"/>
      <c r="I27" s="490"/>
      <c r="J27" s="491"/>
      <c r="K27" s="492"/>
      <c r="M27" s="490"/>
      <c r="N27" s="491"/>
      <c r="O27" s="492"/>
      <c r="Q27" s="490"/>
      <c r="R27" s="491"/>
      <c r="S27" s="492"/>
      <c r="U27" s="490"/>
      <c r="V27" s="491"/>
      <c r="W27" s="492"/>
      <c r="Y27" s="490"/>
      <c r="Z27" s="491"/>
      <c r="AA27" s="492"/>
      <c r="AC27" s="490"/>
      <c r="AD27" s="491"/>
      <c r="AE27" s="492"/>
      <c r="AG27" s="490"/>
      <c r="AH27" s="491"/>
      <c r="AI27" s="492"/>
      <c r="AK27" s="490"/>
      <c r="AL27" s="491"/>
      <c r="AM27" s="492"/>
    </row>
    <row r="28" spans="2:39" ht="15" customHeight="1" x14ac:dyDescent="0.25">
      <c r="B28" s="152">
        <f>'Budget Worksheet'!B28</f>
        <v>0</v>
      </c>
      <c r="C28" s="137"/>
      <c r="E28" s="490"/>
      <c r="F28" s="491"/>
      <c r="G28" s="492"/>
      <c r="I28" s="490"/>
      <c r="J28" s="491"/>
      <c r="K28" s="492"/>
      <c r="M28" s="490"/>
      <c r="N28" s="491"/>
      <c r="O28" s="492"/>
      <c r="Q28" s="490"/>
      <c r="R28" s="491"/>
      <c r="S28" s="492"/>
      <c r="U28" s="490"/>
      <c r="V28" s="491"/>
      <c r="W28" s="492"/>
      <c r="Y28" s="490"/>
      <c r="Z28" s="491"/>
      <c r="AA28" s="492"/>
      <c r="AC28" s="490"/>
      <c r="AD28" s="491"/>
      <c r="AE28" s="492"/>
      <c r="AG28" s="490"/>
      <c r="AH28" s="491"/>
      <c r="AI28" s="492"/>
      <c r="AK28" s="490"/>
      <c r="AL28" s="491"/>
      <c r="AM28" s="492"/>
    </row>
    <row r="29" spans="2:39" ht="15" customHeight="1" x14ac:dyDescent="0.25">
      <c r="B29" s="159" t="str">
        <f>'Budget Worksheet'!B29</f>
        <v>Total Staff</v>
      </c>
      <c r="C29" s="137"/>
      <c r="E29" s="490">
        <f>'Budget Worksheet'!H29</f>
        <v>0</v>
      </c>
      <c r="F29" s="491">
        <f>'Budget Worksheet'!K29</f>
        <v>0</v>
      </c>
      <c r="G29" s="492">
        <f>ROUND(E29+F29,0)</f>
        <v>0</v>
      </c>
      <c r="I29" s="490">
        <f>'Budget Worksheet'!L29</f>
        <v>0</v>
      </c>
      <c r="J29" s="491">
        <f>'Budget Worksheet'!O29</f>
        <v>0</v>
      </c>
      <c r="K29" s="492">
        <f>ROUND(I29+J29,0)</f>
        <v>0</v>
      </c>
      <c r="M29" s="490">
        <f>'Budget Worksheet'!P29</f>
        <v>0</v>
      </c>
      <c r="N29" s="491">
        <f>'Budget Worksheet'!S29</f>
        <v>0</v>
      </c>
      <c r="O29" s="492">
        <f>ROUND(M29+N29,0)</f>
        <v>0</v>
      </c>
      <c r="Q29" s="490">
        <f>'Budget Worksheet'!T29</f>
        <v>0</v>
      </c>
      <c r="R29" s="491">
        <f>'Budget Worksheet'!W29</f>
        <v>0</v>
      </c>
      <c r="S29" s="492">
        <f>ROUND(Q29+R29,0)</f>
        <v>0</v>
      </c>
      <c r="U29" s="490">
        <f>'Budget Worksheet'!X29</f>
        <v>0</v>
      </c>
      <c r="V29" s="491">
        <f>'Budget Worksheet'!AA29</f>
        <v>0</v>
      </c>
      <c r="W29" s="492">
        <f>ROUND(U29+V29,0)</f>
        <v>0</v>
      </c>
      <c r="Y29" s="490">
        <f>'Budget Worksheet'!AB29</f>
        <v>0</v>
      </c>
      <c r="Z29" s="491">
        <f>'Budget Worksheet'!AE29</f>
        <v>0</v>
      </c>
      <c r="AA29" s="492">
        <f>ROUND(Y29+Z29,0)</f>
        <v>0</v>
      </c>
      <c r="AC29" s="490">
        <f>'Budget Worksheet'!AF29</f>
        <v>0</v>
      </c>
      <c r="AD29" s="491">
        <f>'Budget Worksheet'!AI29</f>
        <v>0</v>
      </c>
      <c r="AE29" s="492">
        <f>ROUND(AC29+AD29,0)</f>
        <v>0</v>
      </c>
      <c r="AG29" s="490"/>
      <c r="AH29" s="491"/>
      <c r="AI29" s="492"/>
      <c r="AK29" s="490">
        <f>'Budget Worksheet'!AN29</f>
        <v>0</v>
      </c>
      <c r="AL29" s="491">
        <f>'Budget Worksheet'!AQ29</f>
        <v>0</v>
      </c>
      <c r="AM29" s="492">
        <f>ROUND(AK29+AL29,0)</f>
        <v>0</v>
      </c>
    </row>
    <row r="30" spans="2:39" ht="15" customHeight="1" x14ac:dyDescent="0.25">
      <c r="B30" s="159">
        <f>'Budget Worksheet'!B30</f>
        <v>0</v>
      </c>
      <c r="C30" s="137"/>
      <c r="E30" s="490"/>
      <c r="F30" s="491"/>
      <c r="G30" s="492"/>
      <c r="I30" s="490"/>
      <c r="J30" s="491"/>
      <c r="K30" s="492"/>
      <c r="M30" s="490"/>
      <c r="N30" s="491"/>
      <c r="O30" s="492"/>
      <c r="Q30" s="490"/>
      <c r="R30" s="491"/>
      <c r="S30" s="492"/>
      <c r="U30" s="490"/>
      <c r="V30" s="491"/>
      <c r="W30" s="492"/>
      <c r="Y30" s="490"/>
      <c r="Z30" s="491"/>
      <c r="AA30" s="492"/>
      <c r="AC30" s="490"/>
      <c r="AD30" s="491"/>
      <c r="AE30" s="492"/>
      <c r="AG30" s="490"/>
      <c r="AH30" s="491"/>
      <c r="AI30" s="492"/>
      <c r="AK30" s="490"/>
      <c r="AL30" s="491"/>
      <c r="AM30" s="492"/>
    </row>
    <row r="31" spans="2:39" ht="15" customHeight="1" x14ac:dyDescent="0.25">
      <c r="B31" s="145" t="str">
        <f>'Budget Worksheet'!B31</f>
        <v>Faculty and Staff .25-.49 FTE</v>
      </c>
      <c r="C31" s="160"/>
      <c r="E31" s="493"/>
      <c r="F31" s="494"/>
      <c r="G31" s="495"/>
      <c r="I31" s="493"/>
      <c r="J31" s="494"/>
      <c r="K31" s="495"/>
      <c r="M31" s="493"/>
      <c r="N31" s="494"/>
      <c r="O31" s="495"/>
      <c r="Q31" s="493"/>
      <c r="R31" s="494"/>
      <c r="S31" s="495"/>
      <c r="U31" s="493"/>
      <c r="V31" s="494"/>
      <c r="W31" s="495"/>
      <c r="Y31" s="493"/>
      <c r="Z31" s="494"/>
      <c r="AA31" s="495"/>
      <c r="AC31" s="493"/>
      <c r="AD31" s="494"/>
      <c r="AE31" s="495"/>
      <c r="AG31" s="493"/>
      <c r="AH31" s="494"/>
      <c r="AI31" s="495"/>
      <c r="AK31" s="493"/>
      <c r="AL31" s="494"/>
      <c r="AM31" s="495"/>
    </row>
    <row r="32" spans="2:39" ht="15" hidden="1" customHeight="1" x14ac:dyDescent="0.25">
      <c r="B32" s="161" t="str">
        <f>'Budget Worksheet'!B32</f>
        <v>#1</v>
      </c>
      <c r="C32" s="137"/>
      <c r="E32" s="490"/>
      <c r="F32" s="491"/>
      <c r="G32" s="492"/>
      <c r="I32" s="490"/>
      <c r="J32" s="491"/>
      <c r="K32" s="492"/>
      <c r="M32" s="490"/>
      <c r="N32" s="491"/>
      <c r="O32" s="492"/>
      <c r="Q32" s="490"/>
      <c r="R32" s="491"/>
      <c r="S32" s="492"/>
      <c r="U32" s="490"/>
      <c r="V32" s="491"/>
      <c r="W32" s="492"/>
      <c r="Y32" s="490"/>
      <c r="Z32" s="491"/>
      <c r="AA32" s="492"/>
      <c r="AC32" s="490"/>
      <c r="AD32" s="491"/>
      <c r="AE32" s="492"/>
      <c r="AG32" s="490"/>
      <c r="AH32" s="491"/>
      <c r="AI32" s="492"/>
      <c r="AK32" s="490"/>
      <c r="AL32" s="491"/>
      <c r="AM32" s="492"/>
    </row>
    <row r="33" spans="2:39" ht="15" hidden="1" customHeight="1" x14ac:dyDescent="0.25">
      <c r="B33" s="161" t="str">
        <f>'Budget Worksheet'!B33</f>
        <v>#2</v>
      </c>
      <c r="C33" s="137"/>
      <c r="E33" s="490"/>
      <c r="F33" s="491"/>
      <c r="G33" s="492"/>
      <c r="I33" s="490"/>
      <c r="J33" s="491"/>
      <c r="K33" s="492"/>
      <c r="M33" s="490"/>
      <c r="N33" s="491"/>
      <c r="O33" s="492"/>
      <c r="Q33" s="490"/>
      <c r="R33" s="491"/>
      <c r="S33" s="492"/>
      <c r="U33" s="490"/>
      <c r="V33" s="491"/>
      <c r="W33" s="492"/>
      <c r="Y33" s="490"/>
      <c r="Z33" s="491"/>
      <c r="AA33" s="492"/>
      <c r="AC33" s="490"/>
      <c r="AD33" s="491"/>
      <c r="AE33" s="492"/>
      <c r="AG33" s="490"/>
      <c r="AH33" s="491"/>
      <c r="AI33" s="492"/>
      <c r="AK33" s="490"/>
      <c r="AL33" s="491"/>
      <c r="AM33" s="492"/>
    </row>
    <row r="34" spans="2:39" ht="15" hidden="1" customHeight="1" x14ac:dyDescent="0.25">
      <c r="B34" s="161" t="str">
        <f>'Budget Worksheet'!B34</f>
        <v>#3</v>
      </c>
      <c r="C34" s="137"/>
      <c r="E34" s="490"/>
      <c r="F34" s="491"/>
      <c r="G34" s="492"/>
      <c r="I34" s="490"/>
      <c r="J34" s="491"/>
      <c r="K34" s="492"/>
      <c r="M34" s="490"/>
      <c r="N34" s="491"/>
      <c r="O34" s="492"/>
      <c r="Q34" s="490"/>
      <c r="R34" s="491"/>
      <c r="S34" s="492"/>
      <c r="U34" s="490"/>
      <c r="V34" s="491"/>
      <c r="W34" s="492"/>
      <c r="Y34" s="490"/>
      <c r="Z34" s="491"/>
      <c r="AA34" s="492"/>
      <c r="AC34" s="490"/>
      <c r="AD34" s="491"/>
      <c r="AE34" s="492"/>
      <c r="AG34" s="490"/>
      <c r="AH34" s="491"/>
      <c r="AI34" s="492"/>
      <c r="AK34" s="490"/>
      <c r="AL34" s="491"/>
      <c r="AM34" s="492"/>
    </row>
    <row r="35" spans="2:39" ht="15" hidden="1" customHeight="1" x14ac:dyDescent="0.25">
      <c r="B35" s="161" t="str">
        <f>'Budget Worksheet'!B35</f>
        <v>#4</v>
      </c>
      <c r="C35" s="137"/>
      <c r="E35" s="490"/>
      <c r="F35" s="491"/>
      <c r="G35" s="492"/>
      <c r="I35" s="490"/>
      <c r="J35" s="491"/>
      <c r="K35" s="492"/>
      <c r="M35" s="490"/>
      <c r="N35" s="491"/>
      <c r="O35" s="492"/>
      <c r="Q35" s="490"/>
      <c r="R35" s="491"/>
      <c r="S35" s="492"/>
      <c r="U35" s="490"/>
      <c r="V35" s="491"/>
      <c r="W35" s="492"/>
      <c r="Y35" s="490"/>
      <c r="Z35" s="491"/>
      <c r="AA35" s="492"/>
      <c r="AC35" s="490"/>
      <c r="AD35" s="491"/>
      <c r="AE35" s="492"/>
      <c r="AG35" s="490"/>
      <c r="AH35" s="491"/>
      <c r="AI35" s="492"/>
      <c r="AK35" s="490"/>
      <c r="AL35" s="491"/>
      <c r="AM35" s="492"/>
    </row>
    <row r="36" spans="2:39" ht="15" customHeight="1" x14ac:dyDescent="0.25">
      <c r="B36" s="159">
        <f>'Budget Worksheet'!B36</f>
        <v>0</v>
      </c>
      <c r="C36" s="137"/>
      <c r="E36" s="490"/>
      <c r="F36" s="491"/>
      <c r="G36" s="492"/>
      <c r="I36" s="490"/>
      <c r="J36" s="491"/>
      <c r="K36" s="492"/>
      <c r="M36" s="490"/>
      <c r="N36" s="491"/>
      <c r="O36" s="492"/>
      <c r="Q36" s="490"/>
      <c r="R36" s="491"/>
      <c r="S36" s="492"/>
      <c r="U36" s="490"/>
      <c r="V36" s="491"/>
      <c r="W36" s="492"/>
      <c r="Y36" s="490"/>
      <c r="Z36" s="491"/>
      <c r="AA36" s="492"/>
      <c r="AC36" s="490"/>
      <c r="AD36" s="491"/>
      <c r="AE36" s="492"/>
      <c r="AG36" s="490"/>
      <c r="AH36" s="491"/>
      <c r="AI36" s="492"/>
      <c r="AK36" s="490"/>
      <c r="AL36" s="491"/>
      <c r="AM36" s="492"/>
    </row>
    <row r="37" spans="2:39" ht="15" customHeight="1" x14ac:dyDescent="0.25">
      <c r="B37" s="159" t="str">
        <f>'Budget Worksheet'!B37</f>
        <v>Total Faculty and Staff</v>
      </c>
      <c r="C37" s="137"/>
      <c r="E37" s="490">
        <f>'Budget Worksheet'!H37</f>
        <v>0</v>
      </c>
      <c r="F37" s="491">
        <f>'Budget Worksheet'!K37</f>
        <v>0</v>
      </c>
      <c r="G37" s="492">
        <f>ROUND(E37+F37,0)</f>
        <v>0</v>
      </c>
      <c r="I37" s="490">
        <f>'Budget Worksheet'!L37</f>
        <v>0</v>
      </c>
      <c r="J37" s="491">
        <f>'Budget Worksheet'!O37</f>
        <v>0</v>
      </c>
      <c r="K37" s="492">
        <f>ROUND(I37+J37,0)</f>
        <v>0</v>
      </c>
      <c r="M37" s="490">
        <f>'Budget Worksheet'!P37</f>
        <v>0</v>
      </c>
      <c r="N37" s="491">
        <f>'Budget Worksheet'!S37</f>
        <v>0</v>
      </c>
      <c r="O37" s="492">
        <f>ROUND(M37+N37,0)</f>
        <v>0</v>
      </c>
      <c r="Q37" s="490">
        <f>'Budget Worksheet'!T37</f>
        <v>0</v>
      </c>
      <c r="R37" s="491">
        <f>'Budget Worksheet'!W37</f>
        <v>0</v>
      </c>
      <c r="S37" s="492">
        <f>ROUND(Q37+R37,0)</f>
        <v>0</v>
      </c>
      <c r="U37" s="490">
        <f>'Budget Worksheet'!X37</f>
        <v>0</v>
      </c>
      <c r="V37" s="491">
        <f>'Budget Worksheet'!AA37</f>
        <v>0</v>
      </c>
      <c r="W37" s="492">
        <f>ROUND(U37+V37,0)</f>
        <v>0</v>
      </c>
      <c r="Y37" s="490">
        <f>'Budget Worksheet'!AB37</f>
        <v>0</v>
      </c>
      <c r="Z37" s="491">
        <f>'Budget Worksheet'!AE37</f>
        <v>0</v>
      </c>
      <c r="AA37" s="492">
        <f>ROUND(Y37+Z37,0)</f>
        <v>0</v>
      </c>
      <c r="AC37" s="490">
        <f>'Budget Worksheet'!AF37</f>
        <v>0</v>
      </c>
      <c r="AD37" s="491">
        <f>'Budget Worksheet'!AI37</f>
        <v>0</v>
      </c>
      <c r="AE37" s="492">
        <f>ROUND(AC37+AD37,0)</f>
        <v>0</v>
      </c>
      <c r="AG37" s="490"/>
      <c r="AH37" s="491"/>
      <c r="AI37" s="492"/>
      <c r="AK37" s="490">
        <f>'Budget Worksheet'!AN37</f>
        <v>0</v>
      </c>
      <c r="AL37" s="491">
        <f>'Budget Worksheet'!AQ37</f>
        <v>0</v>
      </c>
      <c r="AM37" s="492">
        <f>ROUND(AK37+AL37,0)</f>
        <v>0</v>
      </c>
    </row>
    <row r="38" spans="2:39" ht="15" customHeight="1" x14ac:dyDescent="0.25">
      <c r="B38" s="159">
        <f>'Budget Worksheet'!B38</f>
        <v>0</v>
      </c>
      <c r="C38" s="137"/>
      <c r="E38" s="490"/>
      <c r="F38" s="491"/>
      <c r="G38" s="492"/>
      <c r="I38" s="490"/>
      <c r="J38" s="491"/>
      <c r="K38" s="492"/>
      <c r="M38" s="490"/>
      <c r="N38" s="491"/>
      <c r="O38" s="492"/>
      <c r="Q38" s="490"/>
      <c r="R38" s="491"/>
      <c r="S38" s="492"/>
      <c r="U38" s="490"/>
      <c r="V38" s="491"/>
      <c r="W38" s="492"/>
      <c r="Y38" s="490"/>
      <c r="Z38" s="491"/>
      <c r="AA38" s="492"/>
      <c r="AC38" s="490"/>
      <c r="AD38" s="491"/>
      <c r="AE38" s="492"/>
      <c r="AG38" s="490"/>
      <c r="AH38" s="491"/>
      <c r="AI38" s="492"/>
      <c r="AK38" s="490"/>
      <c r="AL38" s="491"/>
      <c r="AM38" s="492"/>
    </row>
    <row r="39" spans="2:39" ht="15" customHeight="1" x14ac:dyDescent="0.25">
      <c r="B39" s="162" t="str">
        <f>'Budget Worksheet'!B39</f>
        <v>Faculty and Staff &lt; .25 FTE</v>
      </c>
      <c r="C39" s="160"/>
      <c r="E39" s="493"/>
      <c r="F39" s="494"/>
      <c r="G39" s="495"/>
      <c r="I39" s="493"/>
      <c r="J39" s="494"/>
      <c r="K39" s="495"/>
      <c r="M39" s="493"/>
      <c r="N39" s="494"/>
      <c r="O39" s="495"/>
      <c r="Q39" s="493"/>
      <c r="R39" s="494"/>
      <c r="S39" s="495"/>
      <c r="U39" s="493"/>
      <c r="V39" s="494"/>
      <c r="W39" s="495"/>
      <c r="Y39" s="493"/>
      <c r="Z39" s="494"/>
      <c r="AA39" s="495"/>
      <c r="AC39" s="493"/>
      <c r="AD39" s="494"/>
      <c r="AE39" s="495"/>
      <c r="AG39" s="493"/>
      <c r="AH39" s="494"/>
      <c r="AI39" s="495"/>
      <c r="AK39" s="493"/>
      <c r="AL39" s="494"/>
      <c r="AM39" s="495"/>
    </row>
    <row r="40" spans="2:39" ht="15" hidden="1" customHeight="1" x14ac:dyDescent="0.25">
      <c r="B40" s="161" t="str">
        <f>'Budget Worksheet'!B40</f>
        <v>#1</v>
      </c>
      <c r="C40" s="137"/>
      <c r="E40" s="490"/>
      <c r="F40" s="491"/>
      <c r="G40" s="492"/>
      <c r="I40" s="490"/>
      <c r="J40" s="491"/>
      <c r="K40" s="492"/>
      <c r="M40" s="490"/>
      <c r="N40" s="491"/>
      <c r="O40" s="492"/>
      <c r="Q40" s="490"/>
      <c r="R40" s="491"/>
      <c r="S40" s="492"/>
      <c r="U40" s="490"/>
      <c r="V40" s="491"/>
      <c r="W40" s="492"/>
      <c r="Y40" s="490"/>
      <c r="Z40" s="491"/>
      <c r="AA40" s="492"/>
      <c r="AC40" s="490"/>
      <c r="AD40" s="491"/>
      <c r="AE40" s="492"/>
      <c r="AG40" s="490"/>
      <c r="AH40" s="491"/>
      <c r="AI40" s="492"/>
      <c r="AK40" s="490"/>
      <c r="AL40" s="491"/>
      <c r="AM40" s="492"/>
    </row>
    <row r="41" spans="2:39" ht="15" hidden="1" customHeight="1" x14ac:dyDescent="0.25">
      <c r="B41" s="161" t="str">
        <f>'Budget Worksheet'!B41</f>
        <v>#2</v>
      </c>
      <c r="C41" s="137"/>
      <c r="E41" s="490"/>
      <c r="F41" s="491"/>
      <c r="G41" s="492"/>
      <c r="I41" s="490"/>
      <c r="J41" s="491"/>
      <c r="K41" s="492"/>
      <c r="M41" s="490"/>
      <c r="N41" s="491"/>
      <c r="O41" s="492"/>
      <c r="Q41" s="490"/>
      <c r="R41" s="491"/>
      <c r="S41" s="492"/>
      <c r="U41" s="490"/>
      <c r="V41" s="491"/>
      <c r="W41" s="492"/>
      <c r="Y41" s="490"/>
      <c r="Z41" s="491"/>
      <c r="AA41" s="492"/>
      <c r="AC41" s="490"/>
      <c r="AD41" s="491"/>
      <c r="AE41" s="492"/>
      <c r="AG41" s="490"/>
      <c r="AH41" s="491"/>
      <c r="AI41" s="492"/>
      <c r="AK41" s="490"/>
      <c r="AL41" s="491"/>
      <c r="AM41" s="492"/>
    </row>
    <row r="42" spans="2:39" ht="15" hidden="1" customHeight="1" x14ac:dyDescent="0.25">
      <c r="B42" s="161" t="str">
        <f>'Budget Worksheet'!B42</f>
        <v>#3</v>
      </c>
      <c r="C42" s="137"/>
      <c r="E42" s="490"/>
      <c r="F42" s="491"/>
      <c r="G42" s="492"/>
      <c r="I42" s="490"/>
      <c r="J42" s="491"/>
      <c r="K42" s="492"/>
      <c r="M42" s="490"/>
      <c r="N42" s="491"/>
      <c r="O42" s="492"/>
      <c r="Q42" s="490"/>
      <c r="R42" s="491"/>
      <c r="S42" s="492"/>
      <c r="U42" s="490"/>
      <c r="V42" s="491"/>
      <c r="W42" s="492"/>
      <c r="Y42" s="490"/>
      <c r="Z42" s="491"/>
      <c r="AA42" s="492"/>
      <c r="AC42" s="490"/>
      <c r="AD42" s="491"/>
      <c r="AE42" s="492"/>
      <c r="AG42" s="490"/>
      <c r="AH42" s="491"/>
      <c r="AI42" s="492"/>
      <c r="AK42" s="490"/>
      <c r="AL42" s="491"/>
      <c r="AM42" s="492"/>
    </row>
    <row r="43" spans="2:39" ht="15" hidden="1" customHeight="1" x14ac:dyDescent="0.25">
      <c r="B43" s="161" t="str">
        <f>'Budget Worksheet'!B43</f>
        <v>#4</v>
      </c>
      <c r="C43" s="137"/>
      <c r="E43" s="490"/>
      <c r="F43" s="491"/>
      <c r="G43" s="492"/>
      <c r="I43" s="490"/>
      <c r="J43" s="491"/>
      <c r="K43" s="492"/>
      <c r="M43" s="490"/>
      <c r="N43" s="491"/>
      <c r="O43" s="492"/>
      <c r="Q43" s="490"/>
      <c r="R43" s="491"/>
      <c r="S43" s="492"/>
      <c r="U43" s="490"/>
      <c r="V43" s="491"/>
      <c r="W43" s="492"/>
      <c r="Y43" s="490"/>
      <c r="Z43" s="491"/>
      <c r="AA43" s="492"/>
      <c r="AC43" s="490"/>
      <c r="AD43" s="491"/>
      <c r="AE43" s="492"/>
      <c r="AG43" s="490"/>
      <c r="AH43" s="491"/>
      <c r="AI43" s="492"/>
      <c r="AK43" s="490"/>
      <c r="AL43" s="491"/>
      <c r="AM43" s="492"/>
    </row>
    <row r="44" spans="2:39" ht="15" customHeight="1" x14ac:dyDescent="0.25">
      <c r="B44" s="159">
        <f>'Budget Worksheet'!B44</f>
        <v>0</v>
      </c>
      <c r="C44" s="137"/>
      <c r="E44" s="490"/>
      <c r="F44" s="491"/>
      <c r="G44" s="492"/>
      <c r="I44" s="490"/>
      <c r="J44" s="491"/>
      <c r="K44" s="492"/>
      <c r="M44" s="490"/>
      <c r="N44" s="491"/>
      <c r="O44" s="492"/>
      <c r="Q44" s="490"/>
      <c r="R44" s="491"/>
      <c r="S44" s="492"/>
      <c r="U44" s="490"/>
      <c r="V44" s="491"/>
      <c r="W44" s="492"/>
      <c r="Y44" s="490"/>
      <c r="Z44" s="491"/>
      <c r="AA44" s="492"/>
      <c r="AC44" s="490"/>
      <c r="AD44" s="491"/>
      <c r="AE44" s="492"/>
      <c r="AG44" s="490"/>
      <c r="AH44" s="491"/>
      <c r="AI44" s="492"/>
      <c r="AK44" s="490"/>
      <c r="AL44" s="491"/>
      <c r="AM44" s="492"/>
    </row>
    <row r="45" spans="2:39" ht="15" customHeight="1" x14ac:dyDescent="0.25">
      <c r="B45" s="159" t="str">
        <f>'Budget Worksheet'!B45</f>
        <v>Total Faculty and Staff</v>
      </c>
      <c r="C45" s="137"/>
      <c r="E45" s="490">
        <f>'Budget Worksheet'!H45</f>
        <v>0</v>
      </c>
      <c r="F45" s="491">
        <f>'Budget Worksheet'!K45</f>
        <v>0</v>
      </c>
      <c r="G45" s="492">
        <f>ROUND(E45+F45,0)</f>
        <v>0</v>
      </c>
      <c r="I45" s="490">
        <f>'Budget Worksheet'!L45</f>
        <v>0</v>
      </c>
      <c r="J45" s="491">
        <f>'Budget Worksheet'!O45</f>
        <v>0</v>
      </c>
      <c r="K45" s="492">
        <f>ROUND(I45+J45,0)</f>
        <v>0</v>
      </c>
      <c r="M45" s="490">
        <f>'Budget Worksheet'!P45</f>
        <v>0</v>
      </c>
      <c r="N45" s="491">
        <f>'Budget Worksheet'!S45</f>
        <v>0</v>
      </c>
      <c r="O45" s="492">
        <f>ROUND(M45+N45,0)</f>
        <v>0</v>
      </c>
      <c r="Q45" s="490">
        <f>'Budget Worksheet'!T45</f>
        <v>0</v>
      </c>
      <c r="R45" s="491">
        <f>'Budget Worksheet'!W45</f>
        <v>0</v>
      </c>
      <c r="S45" s="492">
        <f>ROUND(Q45+R45,0)</f>
        <v>0</v>
      </c>
      <c r="U45" s="490">
        <f>'Budget Worksheet'!X45</f>
        <v>0</v>
      </c>
      <c r="V45" s="491">
        <f>'Budget Worksheet'!AA45</f>
        <v>0</v>
      </c>
      <c r="W45" s="492">
        <f>ROUND(U45+V45,0)</f>
        <v>0</v>
      </c>
      <c r="Y45" s="490">
        <f>'Budget Worksheet'!AB45</f>
        <v>0</v>
      </c>
      <c r="Z45" s="491">
        <f>'Budget Worksheet'!AE45</f>
        <v>0</v>
      </c>
      <c r="AA45" s="492">
        <f>ROUND(Y45+Z45,0)</f>
        <v>0</v>
      </c>
      <c r="AC45" s="490">
        <f>'Budget Worksheet'!AF45</f>
        <v>0</v>
      </c>
      <c r="AD45" s="491">
        <f>'Budget Worksheet'!AI45</f>
        <v>0</v>
      </c>
      <c r="AE45" s="492">
        <f>ROUND(AC45+AD45,0)</f>
        <v>0</v>
      </c>
      <c r="AG45" s="490"/>
      <c r="AH45" s="491"/>
      <c r="AI45" s="492"/>
      <c r="AK45" s="490">
        <f>'Budget Worksheet'!AN45</f>
        <v>0</v>
      </c>
      <c r="AL45" s="491">
        <f>'Budget Worksheet'!AQ45</f>
        <v>0</v>
      </c>
      <c r="AM45" s="492">
        <f>ROUND(AK45+AL45,0)</f>
        <v>0</v>
      </c>
    </row>
    <row r="46" spans="2:39" ht="15" customHeight="1" x14ac:dyDescent="0.25">
      <c r="B46" s="159">
        <f>'Budget Worksheet'!B46</f>
        <v>0</v>
      </c>
      <c r="C46" s="137"/>
      <c r="E46" s="490"/>
      <c r="F46" s="491"/>
      <c r="G46" s="492"/>
      <c r="I46" s="490"/>
      <c r="J46" s="491"/>
      <c r="K46" s="492"/>
      <c r="M46" s="490"/>
      <c r="N46" s="491"/>
      <c r="O46" s="492"/>
      <c r="Q46" s="490"/>
      <c r="R46" s="491"/>
      <c r="S46" s="492"/>
      <c r="U46" s="490"/>
      <c r="V46" s="491"/>
      <c r="W46" s="492"/>
      <c r="Y46" s="490"/>
      <c r="Z46" s="491"/>
      <c r="AA46" s="492"/>
      <c r="AC46" s="490"/>
      <c r="AD46" s="491"/>
      <c r="AE46" s="492"/>
      <c r="AG46" s="490"/>
      <c r="AH46" s="491"/>
      <c r="AI46" s="492"/>
      <c r="AK46" s="490"/>
      <c r="AL46" s="491"/>
      <c r="AM46" s="492"/>
    </row>
    <row r="47" spans="2:39" x14ac:dyDescent="0.25">
      <c r="B47" s="145" t="str">
        <f>'Budget Worksheet'!B47</f>
        <v>Summer Salary Only</v>
      </c>
      <c r="C47" s="163"/>
      <c r="E47" s="493"/>
      <c r="F47" s="494"/>
      <c r="G47" s="495"/>
      <c r="I47" s="493"/>
      <c r="J47" s="494"/>
      <c r="K47" s="495"/>
      <c r="M47" s="493"/>
      <c r="N47" s="494"/>
      <c r="O47" s="495"/>
      <c r="Q47" s="493"/>
      <c r="R47" s="494"/>
      <c r="S47" s="495"/>
      <c r="U47" s="493"/>
      <c r="V47" s="494"/>
      <c r="W47" s="495"/>
      <c r="Y47" s="493"/>
      <c r="Z47" s="494"/>
      <c r="AA47" s="495"/>
      <c r="AC47" s="493"/>
      <c r="AD47" s="494"/>
      <c r="AE47" s="495"/>
      <c r="AG47" s="493"/>
      <c r="AH47" s="494"/>
      <c r="AI47" s="495"/>
      <c r="AK47" s="493"/>
      <c r="AL47" s="494"/>
      <c r="AM47" s="495"/>
    </row>
    <row r="48" spans="2:39" ht="13.8" hidden="1" customHeight="1" x14ac:dyDescent="0.25">
      <c r="B48" s="136" t="str">
        <f>'Budget Worksheet'!B48</f>
        <v>PI #1</v>
      </c>
      <c r="C48" s="139"/>
      <c r="E48" s="490"/>
      <c r="F48" s="491"/>
      <c r="G48" s="492"/>
      <c r="I48" s="490"/>
      <c r="J48" s="491"/>
      <c r="K48" s="492"/>
      <c r="M48" s="490"/>
      <c r="N48" s="491"/>
      <c r="O48" s="492"/>
      <c r="Q48" s="490"/>
      <c r="R48" s="491"/>
      <c r="S48" s="492"/>
      <c r="U48" s="490"/>
      <c r="V48" s="491"/>
      <c r="W48" s="492"/>
      <c r="Y48" s="490"/>
      <c r="Z48" s="491"/>
      <c r="AA48" s="492"/>
      <c r="AC48" s="490"/>
      <c r="AD48" s="491"/>
      <c r="AE48" s="492"/>
      <c r="AG48" s="490"/>
      <c r="AH48" s="491"/>
      <c r="AI48" s="492"/>
      <c r="AK48" s="490"/>
      <c r="AL48" s="491"/>
      <c r="AM48" s="492"/>
    </row>
    <row r="49" spans="2:39" ht="13.8" hidden="1" customHeight="1" x14ac:dyDescent="0.25">
      <c r="B49" s="136" t="str">
        <f>'Budget Worksheet'!B49</f>
        <v>PI #2</v>
      </c>
      <c r="C49" s="139"/>
      <c r="E49" s="490"/>
      <c r="F49" s="491"/>
      <c r="G49" s="492"/>
      <c r="I49" s="490"/>
      <c r="J49" s="491"/>
      <c r="K49" s="492"/>
      <c r="M49" s="490"/>
      <c r="N49" s="491"/>
      <c r="O49" s="492"/>
      <c r="Q49" s="490"/>
      <c r="R49" s="491"/>
      <c r="S49" s="492"/>
      <c r="U49" s="490"/>
      <c r="V49" s="491"/>
      <c r="W49" s="492"/>
      <c r="Y49" s="490"/>
      <c r="Z49" s="491"/>
      <c r="AA49" s="492"/>
      <c r="AC49" s="490"/>
      <c r="AD49" s="491"/>
      <c r="AE49" s="492"/>
      <c r="AG49" s="490"/>
      <c r="AH49" s="491"/>
      <c r="AI49" s="492"/>
      <c r="AK49" s="490"/>
      <c r="AL49" s="491"/>
      <c r="AM49" s="492"/>
    </row>
    <row r="50" spans="2:39" ht="13.8" hidden="1" customHeight="1" x14ac:dyDescent="0.25">
      <c r="B50" s="136" t="str">
        <f>'Budget Worksheet'!B50</f>
        <v>PI #3</v>
      </c>
      <c r="C50" s="139"/>
      <c r="E50" s="490"/>
      <c r="F50" s="491"/>
      <c r="G50" s="492"/>
      <c r="I50" s="490"/>
      <c r="J50" s="491"/>
      <c r="K50" s="492"/>
      <c r="M50" s="490"/>
      <c r="N50" s="491"/>
      <c r="O50" s="492"/>
      <c r="Q50" s="490"/>
      <c r="R50" s="491"/>
      <c r="S50" s="492"/>
      <c r="U50" s="490"/>
      <c r="V50" s="491"/>
      <c r="W50" s="492"/>
      <c r="Y50" s="490"/>
      <c r="Z50" s="491"/>
      <c r="AA50" s="492"/>
      <c r="AC50" s="490"/>
      <c r="AD50" s="491"/>
      <c r="AE50" s="492"/>
      <c r="AG50" s="490"/>
      <c r="AH50" s="491"/>
      <c r="AI50" s="492"/>
      <c r="AK50" s="490"/>
      <c r="AL50" s="491"/>
      <c r="AM50" s="492"/>
    </row>
    <row r="51" spans="2:39" ht="13.8" hidden="1" customHeight="1" x14ac:dyDescent="0.25">
      <c r="B51" s="136" t="str">
        <f>'Budget Worksheet'!B51</f>
        <v>PI #4</v>
      </c>
      <c r="C51" s="139"/>
      <c r="E51" s="490"/>
      <c r="F51" s="491"/>
      <c r="G51" s="492"/>
      <c r="I51" s="490"/>
      <c r="J51" s="491"/>
      <c r="K51" s="492"/>
      <c r="M51" s="490"/>
      <c r="N51" s="491"/>
      <c r="O51" s="492"/>
      <c r="Q51" s="490"/>
      <c r="R51" s="491"/>
      <c r="S51" s="492"/>
      <c r="U51" s="490"/>
      <c r="V51" s="491"/>
      <c r="W51" s="492"/>
      <c r="Y51" s="490"/>
      <c r="Z51" s="491"/>
      <c r="AA51" s="492"/>
      <c r="AC51" s="490"/>
      <c r="AD51" s="491"/>
      <c r="AE51" s="492"/>
      <c r="AG51" s="490"/>
      <c r="AH51" s="491"/>
      <c r="AI51" s="492"/>
      <c r="AK51" s="490"/>
      <c r="AL51" s="491"/>
      <c r="AM51" s="492"/>
    </row>
    <row r="52" spans="2:39" ht="13.8" hidden="1" customHeight="1" x14ac:dyDescent="0.25">
      <c r="B52" s="136" t="str">
        <f>'Budget Worksheet'!B52</f>
        <v>PI #5</v>
      </c>
      <c r="C52" s="139"/>
      <c r="E52" s="490"/>
      <c r="F52" s="491"/>
      <c r="G52" s="492"/>
      <c r="I52" s="490"/>
      <c r="J52" s="491"/>
      <c r="K52" s="492"/>
      <c r="M52" s="490"/>
      <c r="N52" s="491"/>
      <c r="O52" s="492"/>
      <c r="Q52" s="490"/>
      <c r="R52" s="491"/>
      <c r="S52" s="492"/>
      <c r="U52" s="490"/>
      <c r="V52" s="491"/>
      <c r="W52" s="492"/>
      <c r="Y52" s="490"/>
      <c r="Z52" s="491"/>
      <c r="AA52" s="492"/>
      <c r="AC52" s="490"/>
      <c r="AD52" s="491"/>
      <c r="AE52" s="492"/>
      <c r="AG52" s="490"/>
      <c r="AH52" s="491"/>
      <c r="AI52" s="492"/>
      <c r="AK52" s="490"/>
      <c r="AL52" s="491"/>
      <c r="AM52" s="492"/>
    </row>
    <row r="53" spans="2:39" ht="13.8" hidden="1" customHeight="1" x14ac:dyDescent="0.25">
      <c r="B53" s="136" t="str">
        <f>'Budget Worksheet'!B53</f>
        <v>PI #6</v>
      </c>
      <c r="C53" s="139"/>
      <c r="E53" s="490"/>
      <c r="F53" s="491"/>
      <c r="G53" s="492"/>
      <c r="I53" s="490"/>
      <c r="J53" s="491"/>
      <c r="K53" s="492"/>
      <c r="M53" s="490"/>
      <c r="N53" s="491"/>
      <c r="O53" s="492"/>
      <c r="Q53" s="490"/>
      <c r="R53" s="491"/>
      <c r="S53" s="492"/>
      <c r="U53" s="490"/>
      <c r="V53" s="491"/>
      <c r="W53" s="492"/>
      <c r="Y53" s="490"/>
      <c r="Z53" s="491"/>
      <c r="AA53" s="492"/>
      <c r="AC53" s="490"/>
      <c r="AD53" s="491"/>
      <c r="AE53" s="492"/>
      <c r="AG53" s="490"/>
      <c r="AH53" s="491"/>
      <c r="AI53" s="492"/>
      <c r="AK53" s="490"/>
      <c r="AL53" s="491"/>
      <c r="AM53" s="492"/>
    </row>
    <row r="54" spans="2:39" x14ac:dyDescent="0.25">
      <c r="B54" s="136">
        <f>'Budget Worksheet'!B54</f>
        <v>0</v>
      </c>
      <c r="C54" s="139"/>
      <c r="E54" s="490"/>
      <c r="F54" s="491"/>
      <c r="G54" s="492"/>
      <c r="I54" s="490"/>
      <c r="J54" s="491"/>
      <c r="K54" s="492"/>
      <c r="M54" s="490"/>
      <c r="N54" s="491"/>
      <c r="O54" s="492"/>
      <c r="Q54" s="490"/>
      <c r="R54" s="491"/>
      <c r="S54" s="492"/>
      <c r="U54" s="490"/>
      <c r="V54" s="491"/>
      <c r="W54" s="492"/>
      <c r="Y54" s="490"/>
      <c r="Z54" s="491"/>
      <c r="AA54" s="492"/>
      <c r="AC54" s="490"/>
      <c r="AD54" s="491"/>
      <c r="AE54" s="492"/>
      <c r="AG54" s="490"/>
      <c r="AH54" s="491"/>
      <c r="AI54" s="492"/>
      <c r="AK54" s="490"/>
      <c r="AL54" s="491"/>
      <c r="AM54" s="492"/>
    </row>
    <row r="55" spans="2:39" x14ac:dyDescent="0.25">
      <c r="B55" s="159" t="str">
        <f>'Budget Worksheet'!B55</f>
        <v>Total Summer Research</v>
      </c>
      <c r="C55" s="139"/>
      <c r="E55" s="490">
        <f>'Budget Worksheet'!H55</f>
        <v>0</v>
      </c>
      <c r="F55" s="491">
        <f>'Budget Worksheet'!K55</f>
        <v>0</v>
      </c>
      <c r="G55" s="492">
        <f>ROUND(E55+F55,0)</f>
        <v>0</v>
      </c>
      <c r="I55" s="490">
        <f>'Budget Worksheet'!L55</f>
        <v>0</v>
      </c>
      <c r="J55" s="491">
        <f>'Budget Worksheet'!O55</f>
        <v>0</v>
      </c>
      <c r="K55" s="492">
        <f>ROUND(I55+J55,0)</f>
        <v>0</v>
      </c>
      <c r="M55" s="490">
        <f>'Budget Worksheet'!P55</f>
        <v>0</v>
      </c>
      <c r="N55" s="491">
        <f>'Budget Worksheet'!S55</f>
        <v>0</v>
      </c>
      <c r="O55" s="492">
        <f>ROUND(M55+N55,0)</f>
        <v>0</v>
      </c>
      <c r="Q55" s="490">
        <f>'Budget Worksheet'!T55</f>
        <v>0</v>
      </c>
      <c r="R55" s="491">
        <f>'Budget Worksheet'!W55</f>
        <v>0</v>
      </c>
      <c r="S55" s="492">
        <f>ROUND(Q55+R55,0)</f>
        <v>0</v>
      </c>
      <c r="U55" s="490">
        <f>'Budget Worksheet'!X55</f>
        <v>0</v>
      </c>
      <c r="V55" s="491">
        <f>'Budget Worksheet'!AA55</f>
        <v>0</v>
      </c>
      <c r="W55" s="492">
        <f>ROUND(U55+V55,0)</f>
        <v>0</v>
      </c>
      <c r="Y55" s="490">
        <f>'Budget Worksheet'!AB55</f>
        <v>0</v>
      </c>
      <c r="Z55" s="491">
        <f>'Budget Worksheet'!AE55</f>
        <v>0</v>
      </c>
      <c r="AA55" s="492">
        <f>ROUND(Y55+Z55,0)</f>
        <v>0</v>
      </c>
      <c r="AC55" s="490">
        <f>'Budget Worksheet'!AF55</f>
        <v>0</v>
      </c>
      <c r="AD55" s="491">
        <f>'Budget Worksheet'!AI55</f>
        <v>0</v>
      </c>
      <c r="AE55" s="492">
        <f>ROUND(AC55+AD55,0)</f>
        <v>0</v>
      </c>
      <c r="AG55" s="490"/>
      <c r="AH55" s="491"/>
      <c r="AI55" s="492"/>
      <c r="AK55" s="490">
        <f>'Budget Worksheet'!AN55</f>
        <v>0</v>
      </c>
      <c r="AL55" s="491">
        <f>'Budget Worksheet'!AQ55</f>
        <v>0</v>
      </c>
      <c r="AM55" s="492">
        <f>ROUND(AK55+AL55,0)</f>
        <v>0</v>
      </c>
    </row>
    <row r="56" spans="2:39" x14ac:dyDescent="0.25">
      <c r="B56" s="152">
        <f>'Budget Worksheet'!B56</f>
        <v>0</v>
      </c>
      <c r="C56" s="137"/>
      <c r="E56" s="490"/>
      <c r="F56" s="491"/>
      <c r="G56" s="492"/>
      <c r="I56" s="490"/>
      <c r="J56" s="491"/>
      <c r="K56" s="492"/>
      <c r="M56" s="490"/>
      <c r="N56" s="491"/>
      <c r="O56" s="492"/>
      <c r="Q56" s="490"/>
      <c r="R56" s="491"/>
      <c r="S56" s="492"/>
      <c r="U56" s="490"/>
      <c r="V56" s="491"/>
      <c r="W56" s="492"/>
      <c r="Y56" s="490"/>
      <c r="Z56" s="491"/>
      <c r="AA56" s="492"/>
      <c r="AC56" s="490"/>
      <c r="AD56" s="491"/>
      <c r="AE56" s="492"/>
      <c r="AG56" s="490"/>
      <c r="AH56" s="491"/>
      <c r="AI56" s="492"/>
      <c r="AK56" s="490"/>
      <c r="AL56" s="491"/>
      <c r="AM56" s="492"/>
    </row>
    <row r="57" spans="2:39" x14ac:dyDescent="0.25">
      <c r="B57" s="145" t="str">
        <f>'Budget Worksheet'!B57</f>
        <v>Postdoctoral Fellows</v>
      </c>
      <c r="C57" s="146"/>
      <c r="E57" s="493"/>
      <c r="F57" s="494"/>
      <c r="G57" s="495"/>
      <c r="I57" s="493"/>
      <c r="J57" s="494"/>
      <c r="K57" s="495"/>
      <c r="M57" s="493"/>
      <c r="N57" s="494"/>
      <c r="O57" s="495"/>
      <c r="Q57" s="493"/>
      <c r="R57" s="494"/>
      <c r="S57" s="495"/>
      <c r="U57" s="493"/>
      <c r="V57" s="494"/>
      <c r="W57" s="495"/>
      <c r="Y57" s="493"/>
      <c r="Z57" s="494"/>
      <c r="AA57" s="495"/>
      <c r="AC57" s="493"/>
      <c r="AD57" s="494"/>
      <c r="AE57" s="495"/>
      <c r="AG57" s="493"/>
      <c r="AH57" s="494"/>
      <c r="AI57" s="495"/>
      <c r="AK57" s="493"/>
      <c r="AL57" s="494"/>
      <c r="AM57" s="495"/>
    </row>
    <row r="58" spans="2:39" ht="13.8" hidden="1" customHeight="1" x14ac:dyDescent="0.25">
      <c r="B58" s="152" t="str">
        <f>'Budget Worksheet'!B58</f>
        <v>Post Doc #1</v>
      </c>
      <c r="C58" s="165"/>
      <c r="E58" s="490"/>
      <c r="F58" s="491"/>
      <c r="G58" s="492"/>
      <c r="I58" s="490"/>
      <c r="J58" s="491"/>
      <c r="K58" s="492"/>
      <c r="M58" s="490"/>
      <c r="N58" s="491"/>
      <c r="O58" s="492"/>
      <c r="Q58" s="490"/>
      <c r="R58" s="491"/>
      <c r="S58" s="492"/>
      <c r="U58" s="490"/>
      <c r="V58" s="491"/>
      <c r="W58" s="492"/>
      <c r="Y58" s="490"/>
      <c r="Z58" s="491"/>
      <c r="AA58" s="492"/>
      <c r="AC58" s="490"/>
      <c r="AD58" s="491"/>
      <c r="AE58" s="492"/>
      <c r="AG58" s="490"/>
      <c r="AH58" s="491"/>
      <c r="AI58" s="492"/>
      <c r="AK58" s="490"/>
      <c r="AL58" s="491"/>
      <c r="AM58" s="492"/>
    </row>
    <row r="59" spans="2:39" ht="13.8" hidden="1" customHeight="1" x14ac:dyDescent="0.25">
      <c r="B59" s="152" t="str">
        <f>'Budget Worksheet'!B59</f>
        <v>Post Doc #2</v>
      </c>
      <c r="C59" s="137"/>
      <c r="E59" s="490"/>
      <c r="F59" s="491"/>
      <c r="G59" s="492"/>
      <c r="I59" s="490"/>
      <c r="J59" s="491"/>
      <c r="K59" s="492"/>
      <c r="M59" s="490"/>
      <c r="N59" s="491"/>
      <c r="O59" s="492"/>
      <c r="Q59" s="490"/>
      <c r="R59" s="491"/>
      <c r="S59" s="492"/>
      <c r="U59" s="490"/>
      <c r="V59" s="491"/>
      <c r="W59" s="492"/>
      <c r="Y59" s="490"/>
      <c r="Z59" s="491"/>
      <c r="AA59" s="492"/>
      <c r="AC59" s="490"/>
      <c r="AD59" s="491"/>
      <c r="AE59" s="492"/>
      <c r="AG59" s="490"/>
      <c r="AH59" s="491"/>
      <c r="AI59" s="492"/>
      <c r="AK59" s="490"/>
      <c r="AL59" s="491"/>
      <c r="AM59" s="492"/>
    </row>
    <row r="60" spans="2:39" ht="13.8" hidden="1" customHeight="1" x14ac:dyDescent="0.25">
      <c r="B60" s="152" t="str">
        <f>'Budget Worksheet'!B60</f>
        <v>Post Doc #3</v>
      </c>
      <c r="C60" s="137"/>
      <c r="E60" s="490"/>
      <c r="F60" s="491"/>
      <c r="G60" s="492"/>
      <c r="I60" s="490"/>
      <c r="J60" s="491"/>
      <c r="K60" s="492"/>
      <c r="M60" s="490"/>
      <c r="N60" s="491"/>
      <c r="O60" s="492"/>
      <c r="Q60" s="490"/>
      <c r="R60" s="491"/>
      <c r="S60" s="492"/>
      <c r="U60" s="490"/>
      <c r="V60" s="491"/>
      <c r="W60" s="492"/>
      <c r="Y60" s="490"/>
      <c r="Z60" s="491"/>
      <c r="AA60" s="492"/>
      <c r="AC60" s="490"/>
      <c r="AD60" s="491"/>
      <c r="AE60" s="492"/>
      <c r="AG60" s="490"/>
      <c r="AH60" s="491"/>
      <c r="AI60" s="492"/>
      <c r="AK60" s="490"/>
      <c r="AL60" s="491"/>
      <c r="AM60" s="492"/>
    </row>
    <row r="61" spans="2:39" ht="13.8" hidden="1" customHeight="1" x14ac:dyDescent="0.25">
      <c r="B61" s="152" t="str">
        <f>'Budget Worksheet'!B61</f>
        <v>Post Doc #4</v>
      </c>
      <c r="C61" s="137"/>
      <c r="E61" s="490"/>
      <c r="F61" s="491"/>
      <c r="G61" s="492"/>
      <c r="I61" s="490"/>
      <c r="J61" s="491"/>
      <c r="K61" s="492"/>
      <c r="M61" s="490"/>
      <c r="N61" s="491"/>
      <c r="O61" s="492"/>
      <c r="Q61" s="490"/>
      <c r="R61" s="491"/>
      <c r="S61" s="492"/>
      <c r="U61" s="490"/>
      <c r="V61" s="491"/>
      <c r="W61" s="492"/>
      <c r="Y61" s="490"/>
      <c r="Z61" s="491"/>
      <c r="AA61" s="492"/>
      <c r="AC61" s="490"/>
      <c r="AD61" s="491"/>
      <c r="AE61" s="492"/>
      <c r="AG61" s="490"/>
      <c r="AH61" s="491"/>
      <c r="AI61" s="492"/>
      <c r="AK61" s="490"/>
      <c r="AL61" s="491"/>
      <c r="AM61" s="492"/>
    </row>
    <row r="62" spans="2:39" x14ac:dyDescent="0.25">
      <c r="B62" s="152">
        <f>'Budget Worksheet'!B62</f>
        <v>0</v>
      </c>
      <c r="C62" s="137"/>
      <c r="E62" s="490"/>
      <c r="F62" s="491"/>
      <c r="G62" s="492"/>
      <c r="I62" s="490"/>
      <c r="J62" s="491"/>
      <c r="K62" s="492"/>
      <c r="M62" s="490"/>
      <c r="N62" s="491"/>
      <c r="O62" s="492"/>
      <c r="Q62" s="490"/>
      <c r="R62" s="491"/>
      <c r="S62" s="492"/>
      <c r="U62" s="490"/>
      <c r="V62" s="491"/>
      <c r="W62" s="492"/>
      <c r="Y62" s="490"/>
      <c r="Z62" s="491"/>
      <c r="AA62" s="492"/>
      <c r="AC62" s="490"/>
      <c r="AD62" s="491"/>
      <c r="AE62" s="492"/>
      <c r="AG62" s="490"/>
      <c r="AH62" s="491"/>
      <c r="AI62" s="492"/>
      <c r="AK62" s="490"/>
      <c r="AL62" s="491"/>
      <c r="AM62" s="492"/>
    </row>
    <row r="63" spans="2:39" s="393" customFormat="1" x14ac:dyDescent="0.25">
      <c r="B63" s="159" t="str">
        <f>'Budget Worksheet'!B63</f>
        <v>Total Post Docs</v>
      </c>
      <c r="C63" s="137"/>
      <c r="E63" s="490">
        <f>'Budget Worksheet'!H63</f>
        <v>0</v>
      </c>
      <c r="F63" s="496">
        <f>'Budget Worksheet'!K63</f>
        <v>0</v>
      </c>
      <c r="G63" s="492">
        <f>ROUND(E63+F63,0)</f>
        <v>0</v>
      </c>
      <c r="I63" s="490">
        <f>'Budget Worksheet'!L63</f>
        <v>0</v>
      </c>
      <c r="J63" s="496">
        <f>'Budget Worksheet'!O63</f>
        <v>0</v>
      </c>
      <c r="K63" s="492">
        <f>ROUND(I63+J63,0)</f>
        <v>0</v>
      </c>
      <c r="M63" s="490">
        <f>'Budget Worksheet'!P63</f>
        <v>0</v>
      </c>
      <c r="N63" s="496">
        <f>'Budget Worksheet'!S63</f>
        <v>0</v>
      </c>
      <c r="O63" s="492">
        <f>ROUND(M63+N63,0)</f>
        <v>0</v>
      </c>
      <c r="Q63" s="490">
        <f>'Budget Worksheet'!T63</f>
        <v>0</v>
      </c>
      <c r="R63" s="496">
        <f>'Budget Worksheet'!W63</f>
        <v>0</v>
      </c>
      <c r="S63" s="492">
        <f>ROUND(Q63+R63,0)</f>
        <v>0</v>
      </c>
      <c r="U63" s="490">
        <f>'Budget Worksheet'!X63</f>
        <v>0</v>
      </c>
      <c r="V63" s="496">
        <f>'Budget Worksheet'!AA63</f>
        <v>0</v>
      </c>
      <c r="W63" s="492">
        <f>ROUND(U63+V63,0)</f>
        <v>0</v>
      </c>
      <c r="Y63" s="490">
        <f>'Budget Worksheet'!AB63</f>
        <v>0</v>
      </c>
      <c r="Z63" s="496">
        <f>'Budget Worksheet'!AE63</f>
        <v>0</v>
      </c>
      <c r="AA63" s="492">
        <f>ROUND(Y63+Z63,0)</f>
        <v>0</v>
      </c>
      <c r="AC63" s="490">
        <f>'Budget Worksheet'!AF63</f>
        <v>0</v>
      </c>
      <c r="AD63" s="496">
        <f>'Budget Worksheet'!AI63</f>
        <v>0</v>
      </c>
      <c r="AE63" s="492">
        <f>ROUND(AC63+AD63,0)</f>
        <v>0</v>
      </c>
      <c r="AG63" s="490"/>
      <c r="AH63" s="496"/>
      <c r="AI63" s="492"/>
      <c r="AK63" s="490">
        <f>'Budget Worksheet'!AN63</f>
        <v>0</v>
      </c>
      <c r="AL63" s="496">
        <f>'Budget Worksheet'!AQ63</f>
        <v>0</v>
      </c>
      <c r="AM63" s="492">
        <f>ROUND(AK63+AL63,0)</f>
        <v>0</v>
      </c>
    </row>
    <row r="64" spans="2:39" x14ac:dyDescent="0.25">
      <c r="B64" s="152">
        <f>'Budget Worksheet'!B64</f>
        <v>0</v>
      </c>
      <c r="C64" s="137"/>
      <c r="E64" s="490"/>
      <c r="F64" s="491"/>
      <c r="G64" s="492"/>
      <c r="I64" s="490"/>
      <c r="J64" s="491"/>
      <c r="K64" s="492"/>
      <c r="M64" s="490"/>
      <c r="N64" s="491"/>
      <c r="O64" s="492"/>
      <c r="Q64" s="490"/>
      <c r="R64" s="491"/>
      <c r="S64" s="492"/>
      <c r="U64" s="490"/>
      <c r="V64" s="491"/>
      <c r="W64" s="492"/>
      <c r="Y64" s="490"/>
      <c r="Z64" s="491"/>
      <c r="AA64" s="492"/>
      <c r="AC64" s="490"/>
      <c r="AD64" s="491"/>
      <c r="AE64" s="492"/>
      <c r="AG64" s="490"/>
      <c r="AH64" s="491"/>
      <c r="AI64" s="492"/>
      <c r="AK64" s="490"/>
      <c r="AL64" s="491"/>
      <c r="AM64" s="492"/>
    </row>
    <row r="65" spans="2:39" x14ac:dyDescent="0.25">
      <c r="B65" s="145" t="str">
        <f>'Budget Worksheet'!B65</f>
        <v>Undergraduate Students Academic Year</v>
      </c>
      <c r="C65" s="146"/>
      <c r="E65" s="493"/>
      <c r="F65" s="494"/>
      <c r="G65" s="495"/>
      <c r="I65" s="493"/>
      <c r="J65" s="494"/>
      <c r="K65" s="495"/>
      <c r="M65" s="493"/>
      <c r="N65" s="494"/>
      <c r="O65" s="495"/>
      <c r="Q65" s="493"/>
      <c r="R65" s="494"/>
      <c r="S65" s="495"/>
      <c r="U65" s="493"/>
      <c r="V65" s="494"/>
      <c r="W65" s="495"/>
      <c r="Y65" s="493"/>
      <c r="Z65" s="494"/>
      <c r="AA65" s="495"/>
      <c r="AC65" s="493"/>
      <c r="AD65" s="494"/>
      <c r="AE65" s="495"/>
      <c r="AG65" s="493"/>
      <c r="AH65" s="494"/>
      <c r="AI65" s="495"/>
      <c r="AK65" s="493"/>
      <c r="AL65" s="494"/>
      <c r="AM65" s="495"/>
    </row>
    <row r="66" spans="2:39" ht="13.8" hidden="1" customHeight="1" x14ac:dyDescent="0.25">
      <c r="B66" s="136" t="str">
        <f>'Budget Worksheet'!B66</f>
        <v>Student #1</v>
      </c>
      <c r="C66" s="168"/>
      <c r="E66" s="490"/>
      <c r="F66" s="491"/>
      <c r="G66" s="492"/>
      <c r="I66" s="490"/>
      <c r="J66" s="491"/>
      <c r="K66" s="492"/>
      <c r="M66" s="490"/>
      <c r="N66" s="491"/>
      <c r="O66" s="492"/>
      <c r="Q66" s="490"/>
      <c r="R66" s="491"/>
      <c r="S66" s="492"/>
      <c r="U66" s="490"/>
      <c r="V66" s="491"/>
      <c r="W66" s="492"/>
      <c r="Y66" s="490"/>
      <c r="Z66" s="491"/>
      <c r="AA66" s="492"/>
      <c r="AC66" s="490"/>
      <c r="AD66" s="491"/>
      <c r="AE66" s="492"/>
      <c r="AG66" s="490"/>
      <c r="AH66" s="491"/>
      <c r="AI66" s="492"/>
      <c r="AK66" s="490"/>
      <c r="AL66" s="491"/>
      <c r="AM66" s="492"/>
    </row>
    <row r="67" spans="2:39" ht="13.8" hidden="1" customHeight="1" x14ac:dyDescent="0.25">
      <c r="B67" s="136" t="str">
        <f>'Budget Worksheet'!B67</f>
        <v>Student #2</v>
      </c>
      <c r="C67" s="168"/>
      <c r="E67" s="490"/>
      <c r="F67" s="491"/>
      <c r="G67" s="492"/>
      <c r="I67" s="490"/>
      <c r="J67" s="491"/>
      <c r="K67" s="492"/>
      <c r="M67" s="490"/>
      <c r="N67" s="491"/>
      <c r="O67" s="492"/>
      <c r="Q67" s="490"/>
      <c r="R67" s="491"/>
      <c r="S67" s="492"/>
      <c r="U67" s="490"/>
      <c r="V67" s="491"/>
      <c r="W67" s="492"/>
      <c r="Y67" s="490"/>
      <c r="Z67" s="491"/>
      <c r="AA67" s="492"/>
      <c r="AC67" s="490"/>
      <c r="AD67" s="491"/>
      <c r="AE67" s="492"/>
      <c r="AG67" s="490"/>
      <c r="AH67" s="491"/>
      <c r="AI67" s="492"/>
      <c r="AK67" s="490"/>
      <c r="AL67" s="491"/>
      <c r="AM67" s="492"/>
    </row>
    <row r="68" spans="2:39" ht="13.8" hidden="1" customHeight="1" x14ac:dyDescent="0.25">
      <c r="B68" s="136" t="str">
        <f>'Budget Worksheet'!B68</f>
        <v>Student #3</v>
      </c>
      <c r="C68" s="168"/>
      <c r="E68" s="490"/>
      <c r="F68" s="491"/>
      <c r="G68" s="492"/>
      <c r="I68" s="490"/>
      <c r="J68" s="491"/>
      <c r="K68" s="492"/>
      <c r="M68" s="490"/>
      <c r="N68" s="491"/>
      <c r="O68" s="492"/>
      <c r="Q68" s="490"/>
      <c r="R68" s="491"/>
      <c r="S68" s="492"/>
      <c r="U68" s="490"/>
      <c r="V68" s="491"/>
      <c r="W68" s="492"/>
      <c r="Y68" s="490"/>
      <c r="Z68" s="491"/>
      <c r="AA68" s="492"/>
      <c r="AC68" s="490"/>
      <c r="AD68" s="491"/>
      <c r="AE68" s="492"/>
      <c r="AG68" s="490"/>
      <c r="AH68" s="491"/>
      <c r="AI68" s="492"/>
      <c r="AK68" s="490"/>
      <c r="AL68" s="491"/>
      <c r="AM68" s="492"/>
    </row>
    <row r="69" spans="2:39" ht="13.8" hidden="1" customHeight="1" x14ac:dyDescent="0.25">
      <c r="B69" s="136" t="str">
        <f>'Budget Worksheet'!B69</f>
        <v>Student #4</v>
      </c>
      <c r="C69" s="168"/>
      <c r="E69" s="490"/>
      <c r="F69" s="491"/>
      <c r="G69" s="492"/>
      <c r="I69" s="490"/>
      <c r="J69" s="491"/>
      <c r="K69" s="492"/>
      <c r="M69" s="490"/>
      <c r="N69" s="491"/>
      <c r="O69" s="492"/>
      <c r="Q69" s="490"/>
      <c r="R69" s="491"/>
      <c r="S69" s="492"/>
      <c r="U69" s="490"/>
      <c r="V69" s="491"/>
      <c r="W69" s="492"/>
      <c r="Y69" s="490"/>
      <c r="Z69" s="491"/>
      <c r="AA69" s="492"/>
      <c r="AC69" s="490"/>
      <c r="AD69" s="491"/>
      <c r="AE69" s="492"/>
      <c r="AG69" s="490"/>
      <c r="AH69" s="491"/>
      <c r="AI69" s="492"/>
      <c r="AK69" s="490"/>
      <c r="AL69" s="491"/>
      <c r="AM69" s="492"/>
    </row>
    <row r="70" spans="2:39" x14ac:dyDescent="0.25">
      <c r="B70" s="136">
        <f>'Budget Worksheet'!B70</f>
        <v>0</v>
      </c>
      <c r="C70" s="170"/>
      <c r="E70" s="490"/>
      <c r="F70" s="491"/>
      <c r="G70" s="492"/>
      <c r="I70" s="490"/>
      <c r="J70" s="491"/>
      <c r="K70" s="492"/>
      <c r="M70" s="490"/>
      <c r="N70" s="491"/>
      <c r="O70" s="492"/>
      <c r="Q70" s="490"/>
      <c r="R70" s="491"/>
      <c r="S70" s="492"/>
      <c r="U70" s="490"/>
      <c r="V70" s="491"/>
      <c r="W70" s="492"/>
      <c r="Y70" s="490"/>
      <c r="Z70" s="491"/>
      <c r="AA70" s="492"/>
      <c r="AC70" s="490"/>
      <c r="AD70" s="491"/>
      <c r="AE70" s="492"/>
      <c r="AG70" s="490"/>
      <c r="AH70" s="491"/>
      <c r="AI70" s="492"/>
      <c r="AK70" s="490"/>
      <c r="AL70" s="491"/>
      <c r="AM70" s="492"/>
    </row>
    <row r="71" spans="2:39" x14ac:dyDescent="0.25">
      <c r="B71" s="159" t="str">
        <f>'Budget Worksheet'!B71</f>
        <v>Total Undergraduate AY</v>
      </c>
      <c r="C71" s="175"/>
      <c r="E71" s="490">
        <f>'Budget Worksheet'!H71</f>
        <v>0</v>
      </c>
      <c r="F71" s="491">
        <f>'Budget Worksheet'!K71</f>
        <v>0</v>
      </c>
      <c r="G71" s="492">
        <f>ROUND(E71+F71,0)</f>
        <v>0</v>
      </c>
      <c r="I71" s="490">
        <f>'Budget Worksheet'!L71</f>
        <v>0</v>
      </c>
      <c r="J71" s="491">
        <f>'Budget Worksheet'!O71</f>
        <v>0</v>
      </c>
      <c r="K71" s="492">
        <f>ROUND(I71+J71,0)</f>
        <v>0</v>
      </c>
      <c r="M71" s="490">
        <f>'Budget Worksheet'!P71</f>
        <v>0</v>
      </c>
      <c r="N71" s="491">
        <f>'Budget Worksheet'!S71</f>
        <v>0</v>
      </c>
      <c r="O71" s="492">
        <f>ROUND(M71+N71,0)</f>
        <v>0</v>
      </c>
      <c r="Q71" s="490">
        <f>'Budget Worksheet'!T71</f>
        <v>0</v>
      </c>
      <c r="R71" s="491">
        <f>'Budget Worksheet'!W71</f>
        <v>0</v>
      </c>
      <c r="S71" s="492">
        <f>ROUND(Q71+R71,0)</f>
        <v>0</v>
      </c>
      <c r="U71" s="490">
        <f>'Budget Worksheet'!X71</f>
        <v>0</v>
      </c>
      <c r="V71" s="491">
        <f>'Budget Worksheet'!AA71</f>
        <v>0</v>
      </c>
      <c r="W71" s="492">
        <f>ROUND(U71+V71,0)</f>
        <v>0</v>
      </c>
      <c r="Y71" s="490">
        <f>'Budget Worksheet'!AB71</f>
        <v>0</v>
      </c>
      <c r="Z71" s="491">
        <f>'Budget Worksheet'!AE71</f>
        <v>0</v>
      </c>
      <c r="AA71" s="492">
        <f>ROUND(Y71+Z71,0)</f>
        <v>0</v>
      </c>
      <c r="AC71" s="490">
        <f>'Budget Worksheet'!AF71</f>
        <v>0</v>
      </c>
      <c r="AD71" s="491">
        <f>'Budget Worksheet'!AI71</f>
        <v>0</v>
      </c>
      <c r="AE71" s="492">
        <f>ROUND(AC71+AD71,0)</f>
        <v>0</v>
      </c>
      <c r="AG71" s="490"/>
      <c r="AH71" s="491"/>
      <c r="AI71" s="492"/>
      <c r="AK71" s="490">
        <f>'Budget Worksheet'!AN71</f>
        <v>0</v>
      </c>
      <c r="AL71" s="491">
        <f>'Budget Worksheet'!AQ71</f>
        <v>0</v>
      </c>
      <c r="AM71" s="492">
        <f>ROUND(AK71+AL71,0)</f>
        <v>0</v>
      </c>
    </row>
    <row r="72" spans="2:39" x14ac:dyDescent="0.25">
      <c r="B72" s="159">
        <f>'Budget Worksheet'!B72</f>
        <v>0</v>
      </c>
      <c r="C72" s="175"/>
      <c r="E72" s="490"/>
      <c r="F72" s="491"/>
      <c r="G72" s="492"/>
      <c r="I72" s="490"/>
      <c r="J72" s="491"/>
      <c r="K72" s="492"/>
      <c r="M72" s="490"/>
      <c r="N72" s="491"/>
      <c r="O72" s="492"/>
      <c r="Q72" s="490"/>
      <c r="R72" s="491"/>
      <c r="S72" s="492"/>
      <c r="U72" s="490"/>
      <c r="V72" s="491"/>
      <c r="W72" s="492"/>
      <c r="Y72" s="490"/>
      <c r="Z72" s="491"/>
      <c r="AA72" s="492"/>
      <c r="AC72" s="490"/>
      <c r="AD72" s="491"/>
      <c r="AE72" s="492"/>
      <c r="AG72" s="490"/>
      <c r="AH72" s="491"/>
      <c r="AI72" s="492"/>
      <c r="AK72" s="490"/>
      <c r="AL72" s="491"/>
      <c r="AM72" s="492"/>
    </row>
    <row r="73" spans="2:39" x14ac:dyDescent="0.25">
      <c r="B73" s="145" t="str">
        <f>'Budget Worksheet'!B73</f>
        <v>Undergraduate Students Summer</v>
      </c>
      <c r="C73" s="176"/>
      <c r="E73" s="493"/>
      <c r="F73" s="494"/>
      <c r="G73" s="495"/>
      <c r="I73" s="493"/>
      <c r="J73" s="494"/>
      <c r="K73" s="495"/>
      <c r="M73" s="493"/>
      <c r="N73" s="494"/>
      <c r="O73" s="495"/>
      <c r="Q73" s="493"/>
      <c r="R73" s="494"/>
      <c r="S73" s="495"/>
      <c r="U73" s="493"/>
      <c r="V73" s="494"/>
      <c r="W73" s="495"/>
      <c r="Y73" s="493"/>
      <c r="Z73" s="494"/>
      <c r="AA73" s="495"/>
      <c r="AC73" s="493"/>
      <c r="AD73" s="494"/>
      <c r="AE73" s="495"/>
      <c r="AG73" s="493"/>
      <c r="AH73" s="494"/>
      <c r="AI73" s="495"/>
      <c r="AK73" s="493"/>
      <c r="AL73" s="494"/>
      <c r="AM73" s="495"/>
    </row>
    <row r="74" spans="2:39" ht="13.8" hidden="1" customHeight="1" x14ac:dyDescent="0.25">
      <c r="B74" s="136" t="str">
        <f>'Budget Worksheet'!B74</f>
        <v>Student #1</v>
      </c>
      <c r="C74" s="175"/>
      <c r="E74" s="490"/>
      <c r="F74" s="491"/>
      <c r="G74" s="492"/>
      <c r="I74" s="490"/>
      <c r="J74" s="491"/>
      <c r="K74" s="492"/>
      <c r="M74" s="490"/>
      <c r="N74" s="491"/>
      <c r="O74" s="492"/>
      <c r="Q74" s="490"/>
      <c r="R74" s="491"/>
      <c r="S74" s="492"/>
      <c r="U74" s="490"/>
      <c r="V74" s="491"/>
      <c r="W74" s="492"/>
      <c r="Y74" s="490"/>
      <c r="Z74" s="491"/>
      <c r="AA74" s="492"/>
      <c r="AC74" s="490"/>
      <c r="AD74" s="491"/>
      <c r="AE74" s="492"/>
      <c r="AG74" s="490"/>
      <c r="AH74" s="491"/>
      <c r="AI74" s="492"/>
      <c r="AK74" s="490"/>
      <c r="AL74" s="491"/>
      <c r="AM74" s="492"/>
    </row>
    <row r="75" spans="2:39" ht="13.8" hidden="1" customHeight="1" x14ac:dyDescent="0.25">
      <c r="B75" s="136" t="str">
        <f>'Budget Worksheet'!B75</f>
        <v>Student #2</v>
      </c>
      <c r="C75" s="175"/>
      <c r="E75" s="490"/>
      <c r="F75" s="491"/>
      <c r="G75" s="492"/>
      <c r="I75" s="490"/>
      <c r="J75" s="491"/>
      <c r="K75" s="492"/>
      <c r="M75" s="490"/>
      <c r="N75" s="491"/>
      <c r="O75" s="492"/>
      <c r="Q75" s="490"/>
      <c r="R75" s="491"/>
      <c r="S75" s="492"/>
      <c r="U75" s="490"/>
      <c r="V75" s="491"/>
      <c r="W75" s="492"/>
      <c r="Y75" s="490"/>
      <c r="Z75" s="491"/>
      <c r="AA75" s="492"/>
      <c r="AC75" s="490"/>
      <c r="AD75" s="491"/>
      <c r="AE75" s="492"/>
      <c r="AG75" s="490"/>
      <c r="AH75" s="491"/>
      <c r="AI75" s="492"/>
      <c r="AK75" s="490"/>
      <c r="AL75" s="491"/>
      <c r="AM75" s="492"/>
    </row>
    <row r="76" spans="2:39" ht="13.8" hidden="1" customHeight="1" x14ac:dyDescent="0.25">
      <c r="B76" s="136" t="str">
        <f>'Budget Worksheet'!B76</f>
        <v>Student #3</v>
      </c>
      <c r="C76" s="175"/>
      <c r="E76" s="490"/>
      <c r="F76" s="491"/>
      <c r="G76" s="492"/>
      <c r="I76" s="490"/>
      <c r="J76" s="491"/>
      <c r="K76" s="492"/>
      <c r="M76" s="490"/>
      <c r="N76" s="491"/>
      <c r="O76" s="492"/>
      <c r="Q76" s="490"/>
      <c r="R76" s="491"/>
      <c r="S76" s="492"/>
      <c r="U76" s="490"/>
      <c r="V76" s="491"/>
      <c r="W76" s="492"/>
      <c r="Y76" s="490"/>
      <c r="Z76" s="491"/>
      <c r="AA76" s="492"/>
      <c r="AC76" s="490"/>
      <c r="AD76" s="491"/>
      <c r="AE76" s="492"/>
      <c r="AG76" s="490"/>
      <c r="AH76" s="491"/>
      <c r="AI76" s="492"/>
      <c r="AK76" s="490"/>
      <c r="AL76" s="491"/>
      <c r="AM76" s="492"/>
    </row>
    <row r="77" spans="2:39" ht="13.8" hidden="1" customHeight="1" x14ac:dyDescent="0.25">
      <c r="B77" s="136" t="str">
        <f>'Budget Worksheet'!B77</f>
        <v>Student #4</v>
      </c>
      <c r="C77" s="175"/>
      <c r="E77" s="490"/>
      <c r="F77" s="491"/>
      <c r="G77" s="492"/>
      <c r="I77" s="490"/>
      <c r="J77" s="491"/>
      <c r="K77" s="492"/>
      <c r="M77" s="490"/>
      <c r="N77" s="491"/>
      <c r="O77" s="492"/>
      <c r="Q77" s="490"/>
      <c r="R77" s="491"/>
      <c r="S77" s="492"/>
      <c r="U77" s="490"/>
      <c r="V77" s="491"/>
      <c r="W77" s="492"/>
      <c r="Y77" s="490"/>
      <c r="Z77" s="491"/>
      <c r="AA77" s="492"/>
      <c r="AC77" s="490"/>
      <c r="AD77" s="491"/>
      <c r="AE77" s="492"/>
      <c r="AG77" s="490"/>
      <c r="AH77" s="491"/>
      <c r="AI77" s="492"/>
      <c r="AK77" s="490"/>
      <c r="AL77" s="491"/>
      <c r="AM77" s="492"/>
    </row>
    <row r="78" spans="2:39" x14ac:dyDescent="0.25">
      <c r="B78" s="159">
        <f>'Budget Worksheet'!B78</f>
        <v>0</v>
      </c>
      <c r="C78" s="175"/>
      <c r="E78" s="490"/>
      <c r="F78" s="491"/>
      <c r="G78" s="492"/>
      <c r="I78" s="490"/>
      <c r="J78" s="491"/>
      <c r="K78" s="492"/>
      <c r="M78" s="490"/>
      <c r="N78" s="491"/>
      <c r="O78" s="492"/>
      <c r="Q78" s="490"/>
      <c r="R78" s="491"/>
      <c r="S78" s="492"/>
      <c r="U78" s="490"/>
      <c r="V78" s="491"/>
      <c r="W78" s="492"/>
      <c r="Y78" s="490"/>
      <c r="Z78" s="491"/>
      <c r="AA78" s="492"/>
      <c r="AC78" s="490"/>
      <c r="AD78" s="491"/>
      <c r="AE78" s="492"/>
      <c r="AG78" s="490"/>
      <c r="AH78" s="491"/>
      <c r="AI78" s="492"/>
      <c r="AK78" s="490"/>
      <c r="AL78" s="491"/>
      <c r="AM78" s="492"/>
    </row>
    <row r="79" spans="2:39" x14ac:dyDescent="0.25">
      <c r="B79" s="159" t="str">
        <f>'Budget Worksheet'!B79</f>
        <v>Total Undergraduate Summer</v>
      </c>
      <c r="C79" s="175"/>
      <c r="E79" s="490">
        <f>'Budget Worksheet'!H79</f>
        <v>0</v>
      </c>
      <c r="F79" s="491">
        <f>'Budget Worksheet'!K79</f>
        <v>0</v>
      </c>
      <c r="G79" s="492">
        <f>ROUND(E79+F79,0)</f>
        <v>0</v>
      </c>
      <c r="I79" s="490">
        <f>'Budget Worksheet'!L79</f>
        <v>0</v>
      </c>
      <c r="J79" s="491">
        <f>'Budget Worksheet'!O79</f>
        <v>0</v>
      </c>
      <c r="K79" s="492">
        <f>ROUND(I79+J79,0)</f>
        <v>0</v>
      </c>
      <c r="M79" s="490">
        <f>'Budget Worksheet'!P79</f>
        <v>0</v>
      </c>
      <c r="N79" s="491">
        <f>'Budget Worksheet'!S79</f>
        <v>0</v>
      </c>
      <c r="O79" s="492">
        <f>ROUND(M79+N79,0)</f>
        <v>0</v>
      </c>
      <c r="Q79" s="490">
        <f>'Budget Worksheet'!T79</f>
        <v>0</v>
      </c>
      <c r="R79" s="491">
        <f>'Budget Worksheet'!W79</f>
        <v>0</v>
      </c>
      <c r="S79" s="492">
        <f>ROUND(Q79+R79,0)</f>
        <v>0</v>
      </c>
      <c r="U79" s="490">
        <f>'Budget Worksheet'!X79</f>
        <v>0</v>
      </c>
      <c r="V79" s="491">
        <f>'Budget Worksheet'!AA79</f>
        <v>0</v>
      </c>
      <c r="W79" s="492">
        <f>ROUND(U79+V79,0)</f>
        <v>0</v>
      </c>
      <c r="Y79" s="490">
        <f>'Budget Worksheet'!AB79</f>
        <v>0</v>
      </c>
      <c r="Z79" s="491">
        <f>'Budget Worksheet'!AE79</f>
        <v>0</v>
      </c>
      <c r="AA79" s="492">
        <f>ROUND(Y79+Z79,0)</f>
        <v>0</v>
      </c>
      <c r="AC79" s="490">
        <f>'Budget Worksheet'!AF79</f>
        <v>0</v>
      </c>
      <c r="AD79" s="491">
        <f>'Budget Worksheet'!AI79</f>
        <v>0</v>
      </c>
      <c r="AE79" s="492">
        <f>ROUND(AC79+AD79,0)</f>
        <v>0</v>
      </c>
      <c r="AG79" s="490"/>
      <c r="AH79" s="491"/>
      <c r="AI79" s="492"/>
      <c r="AK79" s="490">
        <f>'Budget Worksheet'!AN79</f>
        <v>0</v>
      </c>
      <c r="AL79" s="491">
        <f>'Budget Worksheet'!AQ79</f>
        <v>0</v>
      </c>
      <c r="AM79" s="492">
        <f>ROUND(AK79+AL79,0)</f>
        <v>0</v>
      </c>
    </row>
    <row r="80" spans="2:39" x14ac:dyDescent="0.25">
      <c r="B80" s="159">
        <f>'Budget Worksheet'!B80</f>
        <v>0</v>
      </c>
      <c r="C80" s="175"/>
      <c r="E80" s="490"/>
      <c r="F80" s="491"/>
      <c r="G80" s="492"/>
      <c r="I80" s="490"/>
      <c r="J80" s="491"/>
      <c r="K80" s="492"/>
      <c r="M80" s="490"/>
      <c r="N80" s="491"/>
      <c r="O80" s="492"/>
      <c r="Q80" s="490"/>
      <c r="R80" s="491"/>
      <c r="S80" s="492"/>
      <c r="U80" s="490"/>
      <c r="V80" s="491"/>
      <c r="W80" s="492"/>
      <c r="Y80" s="490"/>
      <c r="Z80" s="491"/>
      <c r="AA80" s="492"/>
      <c r="AC80" s="490"/>
      <c r="AD80" s="491"/>
      <c r="AE80" s="492"/>
      <c r="AG80" s="490"/>
      <c r="AH80" s="491"/>
      <c r="AI80" s="492"/>
      <c r="AK80" s="490"/>
      <c r="AL80" s="491"/>
      <c r="AM80" s="492"/>
    </row>
    <row r="81" spans="2:39" x14ac:dyDescent="0.25">
      <c r="B81" s="145" t="str">
        <f>'Budget Worksheet'!B81</f>
        <v>Graduate Students Academic Year</v>
      </c>
      <c r="C81" s="146"/>
      <c r="E81" s="493"/>
      <c r="F81" s="494"/>
      <c r="G81" s="495"/>
      <c r="I81" s="493"/>
      <c r="J81" s="494"/>
      <c r="K81" s="495"/>
      <c r="M81" s="493"/>
      <c r="N81" s="494"/>
      <c r="O81" s="495"/>
      <c r="Q81" s="493"/>
      <c r="R81" s="494"/>
      <c r="S81" s="495"/>
      <c r="U81" s="493"/>
      <c r="V81" s="494"/>
      <c r="W81" s="495"/>
      <c r="Y81" s="493"/>
      <c r="Z81" s="494"/>
      <c r="AA81" s="495"/>
      <c r="AC81" s="493"/>
      <c r="AD81" s="494"/>
      <c r="AE81" s="495"/>
      <c r="AG81" s="493"/>
      <c r="AH81" s="494"/>
      <c r="AI81" s="495"/>
      <c r="AK81" s="493"/>
      <c r="AL81" s="494"/>
      <c r="AM81" s="495"/>
    </row>
    <row r="82" spans="2:39" ht="13.8" hidden="1" customHeight="1" x14ac:dyDescent="0.25">
      <c r="B82" s="136" t="str">
        <f>'Budget Worksheet'!B82</f>
        <v>Student #1</v>
      </c>
      <c r="C82" s="168"/>
      <c r="E82" s="490"/>
      <c r="F82" s="491"/>
      <c r="G82" s="492"/>
      <c r="I82" s="490"/>
      <c r="J82" s="491"/>
      <c r="K82" s="492"/>
      <c r="M82" s="490"/>
      <c r="N82" s="491"/>
      <c r="O82" s="492"/>
      <c r="Q82" s="490"/>
      <c r="R82" s="491"/>
      <c r="S82" s="492"/>
      <c r="U82" s="490"/>
      <c r="V82" s="491"/>
      <c r="W82" s="492"/>
      <c r="Y82" s="490"/>
      <c r="Z82" s="491"/>
      <c r="AA82" s="492"/>
      <c r="AC82" s="490"/>
      <c r="AD82" s="491"/>
      <c r="AE82" s="492"/>
      <c r="AG82" s="490"/>
      <c r="AH82" s="491"/>
      <c r="AI82" s="492"/>
      <c r="AK82" s="490"/>
      <c r="AL82" s="491"/>
      <c r="AM82" s="492"/>
    </row>
    <row r="83" spans="2:39" ht="13.8" hidden="1" customHeight="1" x14ac:dyDescent="0.25">
      <c r="B83" s="136" t="str">
        <f>'Budget Worksheet'!B83</f>
        <v>Student #2</v>
      </c>
      <c r="C83" s="168"/>
      <c r="E83" s="490"/>
      <c r="F83" s="491"/>
      <c r="G83" s="492"/>
      <c r="I83" s="490"/>
      <c r="J83" s="491"/>
      <c r="K83" s="492"/>
      <c r="M83" s="490"/>
      <c r="N83" s="491"/>
      <c r="O83" s="492"/>
      <c r="Q83" s="490"/>
      <c r="R83" s="491"/>
      <c r="S83" s="492"/>
      <c r="U83" s="490"/>
      <c r="V83" s="491"/>
      <c r="W83" s="492"/>
      <c r="Y83" s="490"/>
      <c r="Z83" s="491"/>
      <c r="AA83" s="492"/>
      <c r="AC83" s="490"/>
      <c r="AD83" s="491"/>
      <c r="AE83" s="492"/>
      <c r="AG83" s="490"/>
      <c r="AH83" s="491"/>
      <c r="AI83" s="492"/>
      <c r="AK83" s="490"/>
      <c r="AL83" s="491"/>
      <c r="AM83" s="492"/>
    </row>
    <row r="84" spans="2:39" ht="13.8" hidden="1" customHeight="1" x14ac:dyDescent="0.25">
      <c r="B84" s="136" t="str">
        <f>'Budget Worksheet'!B84</f>
        <v>Student #3</v>
      </c>
      <c r="C84" s="168"/>
      <c r="E84" s="490"/>
      <c r="F84" s="491"/>
      <c r="G84" s="492"/>
      <c r="I84" s="490"/>
      <c r="J84" s="491"/>
      <c r="K84" s="492"/>
      <c r="M84" s="490"/>
      <c r="N84" s="491"/>
      <c r="O84" s="492"/>
      <c r="Q84" s="490"/>
      <c r="R84" s="491"/>
      <c r="S84" s="492"/>
      <c r="U84" s="490"/>
      <c r="V84" s="491"/>
      <c r="W84" s="492"/>
      <c r="Y84" s="490"/>
      <c r="Z84" s="491"/>
      <c r="AA84" s="492"/>
      <c r="AC84" s="490"/>
      <c r="AD84" s="491"/>
      <c r="AE84" s="492"/>
      <c r="AG84" s="490"/>
      <c r="AH84" s="491"/>
      <c r="AI84" s="492"/>
      <c r="AK84" s="490"/>
      <c r="AL84" s="491"/>
      <c r="AM84" s="492"/>
    </row>
    <row r="85" spans="2:39" ht="13.8" hidden="1" customHeight="1" x14ac:dyDescent="0.25">
      <c r="B85" s="136" t="str">
        <f>'Budget Worksheet'!B85</f>
        <v>Student #4</v>
      </c>
      <c r="C85" s="168"/>
      <c r="E85" s="490"/>
      <c r="F85" s="491"/>
      <c r="G85" s="492"/>
      <c r="I85" s="490"/>
      <c r="J85" s="491"/>
      <c r="K85" s="492"/>
      <c r="M85" s="490"/>
      <c r="N85" s="491"/>
      <c r="O85" s="492"/>
      <c r="Q85" s="490"/>
      <c r="R85" s="491"/>
      <c r="S85" s="492"/>
      <c r="U85" s="490"/>
      <c r="V85" s="491"/>
      <c r="W85" s="492"/>
      <c r="Y85" s="490"/>
      <c r="Z85" s="491"/>
      <c r="AA85" s="492"/>
      <c r="AC85" s="490"/>
      <c r="AD85" s="491"/>
      <c r="AE85" s="492"/>
      <c r="AG85" s="490"/>
      <c r="AH85" s="491"/>
      <c r="AI85" s="492"/>
      <c r="AK85" s="490"/>
      <c r="AL85" s="491"/>
      <c r="AM85" s="492"/>
    </row>
    <row r="86" spans="2:39" x14ac:dyDescent="0.25">
      <c r="B86" s="136">
        <f>'Budget Worksheet'!B86</f>
        <v>0</v>
      </c>
      <c r="C86" s="170"/>
      <c r="E86" s="490"/>
      <c r="F86" s="491"/>
      <c r="G86" s="492"/>
      <c r="I86" s="490"/>
      <c r="J86" s="491"/>
      <c r="K86" s="492"/>
      <c r="M86" s="490"/>
      <c r="N86" s="491"/>
      <c r="O86" s="492"/>
      <c r="Q86" s="490"/>
      <c r="R86" s="491"/>
      <c r="S86" s="492"/>
      <c r="U86" s="490"/>
      <c r="V86" s="491"/>
      <c r="W86" s="492"/>
      <c r="Y86" s="490"/>
      <c r="Z86" s="491"/>
      <c r="AA86" s="492"/>
      <c r="AC86" s="490"/>
      <c r="AD86" s="491"/>
      <c r="AE86" s="492"/>
      <c r="AG86" s="490"/>
      <c r="AH86" s="491"/>
      <c r="AI86" s="492"/>
      <c r="AK86" s="490"/>
      <c r="AL86" s="491"/>
      <c r="AM86" s="492"/>
    </row>
    <row r="87" spans="2:39" x14ac:dyDescent="0.25">
      <c r="B87" s="159" t="str">
        <f>'Budget Worksheet'!B87</f>
        <v>Total Graduate AY</v>
      </c>
      <c r="C87" s="175"/>
      <c r="E87" s="490">
        <f>'Budget Worksheet'!H87</f>
        <v>0</v>
      </c>
      <c r="F87" s="491">
        <f>'Budget Worksheet'!K87</f>
        <v>0</v>
      </c>
      <c r="G87" s="492">
        <f>ROUND(E87+F87,0)</f>
        <v>0</v>
      </c>
      <c r="I87" s="490">
        <f>'Budget Worksheet'!L87</f>
        <v>0</v>
      </c>
      <c r="J87" s="491">
        <f>'Budget Worksheet'!O87</f>
        <v>0</v>
      </c>
      <c r="K87" s="492">
        <f>ROUND(I87+J87,0)</f>
        <v>0</v>
      </c>
      <c r="M87" s="490">
        <f>'Budget Worksheet'!P87</f>
        <v>0</v>
      </c>
      <c r="N87" s="491">
        <f>'Budget Worksheet'!S87</f>
        <v>0</v>
      </c>
      <c r="O87" s="492">
        <f>ROUND(M87+N87,0)</f>
        <v>0</v>
      </c>
      <c r="Q87" s="490">
        <f>'Budget Worksheet'!T87</f>
        <v>0</v>
      </c>
      <c r="R87" s="491">
        <f>'Budget Worksheet'!W87</f>
        <v>0</v>
      </c>
      <c r="S87" s="492">
        <f>ROUND(Q87+R87,0)</f>
        <v>0</v>
      </c>
      <c r="U87" s="490">
        <f>'Budget Worksheet'!X87</f>
        <v>0</v>
      </c>
      <c r="V87" s="491">
        <f>'Budget Worksheet'!AA87</f>
        <v>0</v>
      </c>
      <c r="W87" s="492">
        <f>ROUND(U87+V87,0)</f>
        <v>0</v>
      </c>
      <c r="Y87" s="490">
        <f>'Budget Worksheet'!AB87</f>
        <v>0</v>
      </c>
      <c r="Z87" s="491">
        <f>'Budget Worksheet'!AE87</f>
        <v>0</v>
      </c>
      <c r="AA87" s="492">
        <f>ROUND(Y87+Z87,0)</f>
        <v>0</v>
      </c>
      <c r="AC87" s="490">
        <f>'Budget Worksheet'!AF87</f>
        <v>0</v>
      </c>
      <c r="AD87" s="491">
        <f>'Budget Worksheet'!AI87</f>
        <v>0</v>
      </c>
      <c r="AE87" s="492">
        <f>ROUND(AC87+AD87,0)</f>
        <v>0</v>
      </c>
      <c r="AG87" s="490"/>
      <c r="AH87" s="491"/>
      <c r="AI87" s="492"/>
      <c r="AK87" s="490">
        <f>'Budget Worksheet'!AN87</f>
        <v>0</v>
      </c>
      <c r="AL87" s="491">
        <f>'Budget Worksheet'!AQ87</f>
        <v>0</v>
      </c>
      <c r="AM87" s="492">
        <f>ROUND(AK87+AL87,0)</f>
        <v>0</v>
      </c>
    </row>
    <row r="88" spans="2:39" x14ac:dyDescent="0.25">
      <c r="B88" s="159">
        <f>'Budget Worksheet'!B88</f>
        <v>0</v>
      </c>
      <c r="C88" s="175"/>
      <c r="E88" s="490"/>
      <c r="F88" s="491"/>
      <c r="G88" s="492"/>
      <c r="I88" s="490"/>
      <c r="J88" s="491"/>
      <c r="K88" s="492"/>
      <c r="M88" s="490"/>
      <c r="N88" s="491"/>
      <c r="O88" s="492"/>
      <c r="Q88" s="490"/>
      <c r="R88" s="491"/>
      <c r="S88" s="492"/>
      <c r="U88" s="490"/>
      <c r="V88" s="491"/>
      <c r="W88" s="492"/>
      <c r="Y88" s="490"/>
      <c r="Z88" s="491"/>
      <c r="AA88" s="492"/>
      <c r="AC88" s="490"/>
      <c r="AD88" s="491"/>
      <c r="AE88" s="492"/>
      <c r="AG88" s="490"/>
      <c r="AH88" s="491"/>
      <c r="AI88" s="492"/>
      <c r="AK88" s="490"/>
      <c r="AL88" s="491"/>
      <c r="AM88" s="492"/>
    </row>
    <row r="89" spans="2:39" x14ac:dyDescent="0.25">
      <c r="B89" s="145" t="str">
        <f>'Budget Worksheet'!B89</f>
        <v>Graduate Students Summer</v>
      </c>
      <c r="C89" s="176"/>
      <c r="E89" s="493"/>
      <c r="F89" s="494"/>
      <c r="G89" s="495"/>
      <c r="I89" s="493"/>
      <c r="J89" s="494"/>
      <c r="K89" s="495"/>
      <c r="M89" s="493"/>
      <c r="N89" s="494"/>
      <c r="O89" s="495"/>
      <c r="Q89" s="493"/>
      <c r="R89" s="494"/>
      <c r="S89" s="495"/>
      <c r="U89" s="493"/>
      <c r="V89" s="494"/>
      <c r="W89" s="495"/>
      <c r="Y89" s="493"/>
      <c r="Z89" s="494"/>
      <c r="AA89" s="495"/>
      <c r="AC89" s="493"/>
      <c r="AD89" s="494"/>
      <c r="AE89" s="495"/>
      <c r="AG89" s="493"/>
      <c r="AH89" s="494"/>
      <c r="AI89" s="495"/>
      <c r="AK89" s="493"/>
      <c r="AL89" s="494"/>
      <c r="AM89" s="495"/>
    </row>
    <row r="90" spans="2:39" ht="13.8" hidden="1" customHeight="1" x14ac:dyDescent="0.25">
      <c r="B90" s="136" t="str">
        <f>'Budget Worksheet'!B90</f>
        <v>Student #1</v>
      </c>
      <c r="C90" s="175"/>
      <c r="E90" s="490"/>
      <c r="F90" s="491"/>
      <c r="G90" s="492"/>
      <c r="I90" s="490"/>
      <c r="J90" s="491"/>
      <c r="K90" s="492"/>
      <c r="M90" s="490"/>
      <c r="N90" s="491"/>
      <c r="O90" s="492"/>
      <c r="Q90" s="490"/>
      <c r="R90" s="491"/>
      <c r="S90" s="492"/>
      <c r="U90" s="490"/>
      <c r="V90" s="491"/>
      <c r="W90" s="492"/>
      <c r="Y90" s="490"/>
      <c r="Z90" s="491"/>
      <c r="AA90" s="492"/>
      <c r="AC90" s="490"/>
      <c r="AD90" s="491"/>
      <c r="AE90" s="492"/>
      <c r="AG90" s="490"/>
      <c r="AH90" s="491"/>
      <c r="AI90" s="492"/>
      <c r="AK90" s="490"/>
      <c r="AL90" s="491"/>
      <c r="AM90" s="492"/>
    </row>
    <row r="91" spans="2:39" ht="13.8" hidden="1" customHeight="1" x14ac:dyDescent="0.25">
      <c r="B91" s="136" t="str">
        <f>'Budget Worksheet'!B91</f>
        <v>Student #2</v>
      </c>
      <c r="C91" s="175"/>
      <c r="E91" s="490"/>
      <c r="F91" s="491"/>
      <c r="G91" s="492"/>
      <c r="I91" s="490"/>
      <c r="J91" s="491"/>
      <c r="K91" s="492"/>
      <c r="M91" s="490"/>
      <c r="N91" s="491"/>
      <c r="O91" s="492"/>
      <c r="Q91" s="490"/>
      <c r="R91" s="491"/>
      <c r="S91" s="492"/>
      <c r="U91" s="490"/>
      <c r="V91" s="491"/>
      <c r="W91" s="492"/>
      <c r="Y91" s="490"/>
      <c r="Z91" s="491"/>
      <c r="AA91" s="492"/>
      <c r="AC91" s="490"/>
      <c r="AD91" s="491"/>
      <c r="AE91" s="492"/>
      <c r="AG91" s="490"/>
      <c r="AH91" s="491"/>
      <c r="AI91" s="492"/>
      <c r="AK91" s="490"/>
      <c r="AL91" s="491"/>
      <c r="AM91" s="492"/>
    </row>
    <row r="92" spans="2:39" ht="13.8" hidden="1" customHeight="1" x14ac:dyDescent="0.25">
      <c r="B92" s="136" t="str">
        <f>'Budget Worksheet'!B92</f>
        <v>Student #3</v>
      </c>
      <c r="C92" s="175"/>
      <c r="E92" s="490"/>
      <c r="F92" s="491"/>
      <c r="G92" s="492"/>
      <c r="I92" s="490"/>
      <c r="J92" s="491"/>
      <c r="K92" s="492"/>
      <c r="M92" s="490"/>
      <c r="N92" s="491"/>
      <c r="O92" s="492"/>
      <c r="Q92" s="490"/>
      <c r="R92" s="491"/>
      <c r="S92" s="492"/>
      <c r="U92" s="490"/>
      <c r="V92" s="491"/>
      <c r="W92" s="492"/>
      <c r="Y92" s="490"/>
      <c r="Z92" s="491"/>
      <c r="AA92" s="492"/>
      <c r="AC92" s="490"/>
      <c r="AD92" s="491"/>
      <c r="AE92" s="492"/>
      <c r="AG92" s="490"/>
      <c r="AH92" s="491"/>
      <c r="AI92" s="492"/>
      <c r="AK92" s="490"/>
      <c r="AL92" s="491"/>
      <c r="AM92" s="492"/>
    </row>
    <row r="93" spans="2:39" ht="13.8" hidden="1" customHeight="1" x14ac:dyDescent="0.25">
      <c r="B93" s="136" t="str">
        <f>'Budget Worksheet'!B93</f>
        <v>Student #4</v>
      </c>
      <c r="C93" s="175"/>
      <c r="E93" s="490"/>
      <c r="F93" s="491"/>
      <c r="G93" s="492"/>
      <c r="I93" s="490"/>
      <c r="J93" s="491"/>
      <c r="K93" s="492"/>
      <c r="M93" s="490"/>
      <c r="N93" s="491"/>
      <c r="O93" s="492"/>
      <c r="Q93" s="490"/>
      <c r="R93" s="491"/>
      <c r="S93" s="492"/>
      <c r="U93" s="490"/>
      <c r="V93" s="491"/>
      <c r="W93" s="492"/>
      <c r="Y93" s="490"/>
      <c r="Z93" s="491"/>
      <c r="AA93" s="492"/>
      <c r="AC93" s="490"/>
      <c r="AD93" s="491"/>
      <c r="AE93" s="492"/>
      <c r="AG93" s="490"/>
      <c r="AH93" s="491"/>
      <c r="AI93" s="492"/>
      <c r="AK93" s="490"/>
      <c r="AL93" s="491"/>
      <c r="AM93" s="492"/>
    </row>
    <row r="94" spans="2:39" x14ac:dyDescent="0.25">
      <c r="B94" s="159">
        <f>'Budget Worksheet'!B94</f>
        <v>0</v>
      </c>
      <c r="C94" s="175"/>
      <c r="E94" s="490"/>
      <c r="F94" s="491"/>
      <c r="G94" s="492"/>
      <c r="I94" s="490"/>
      <c r="J94" s="491"/>
      <c r="K94" s="492"/>
      <c r="M94" s="490"/>
      <c r="N94" s="491"/>
      <c r="O94" s="492"/>
      <c r="Q94" s="490"/>
      <c r="R94" s="491"/>
      <c r="S94" s="492"/>
      <c r="U94" s="490"/>
      <c r="V94" s="491"/>
      <c r="W94" s="492"/>
      <c r="Y94" s="490"/>
      <c r="Z94" s="491"/>
      <c r="AA94" s="492"/>
      <c r="AC94" s="490"/>
      <c r="AD94" s="491"/>
      <c r="AE94" s="492"/>
      <c r="AG94" s="490"/>
      <c r="AH94" s="491"/>
      <c r="AI94" s="492"/>
      <c r="AK94" s="490"/>
      <c r="AL94" s="491"/>
      <c r="AM94" s="492"/>
    </row>
    <row r="95" spans="2:39" x14ac:dyDescent="0.25">
      <c r="B95" s="159" t="str">
        <f>'Budget Worksheet'!B95</f>
        <v>Total Graduate Summer</v>
      </c>
      <c r="C95" s="175"/>
      <c r="E95" s="490">
        <f>'Budget Worksheet'!H95</f>
        <v>0</v>
      </c>
      <c r="F95" s="491">
        <f>'Budget Worksheet'!K95</f>
        <v>0</v>
      </c>
      <c r="G95" s="492">
        <f>ROUND(E95+F95,0)</f>
        <v>0</v>
      </c>
      <c r="I95" s="490">
        <f>'Budget Worksheet'!L95</f>
        <v>0</v>
      </c>
      <c r="J95" s="491">
        <f>'Budget Worksheet'!O95</f>
        <v>0</v>
      </c>
      <c r="K95" s="492">
        <f>ROUND(I95+J95,0)</f>
        <v>0</v>
      </c>
      <c r="M95" s="490">
        <f>'Budget Worksheet'!P95</f>
        <v>0</v>
      </c>
      <c r="N95" s="491">
        <f>'Budget Worksheet'!S95</f>
        <v>0</v>
      </c>
      <c r="O95" s="492">
        <f>ROUND(M95+N95,0)</f>
        <v>0</v>
      </c>
      <c r="Q95" s="490">
        <f>'Budget Worksheet'!T95</f>
        <v>0</v>
      </c>
      <c r="R95" s="491">
        <f>'Budget Worksheet'!W95</f>
        <v>0</v>
      </c>
      <c r="S95" s="492">
        <f>ROUND(Q95+R95,0)</f>
        <v>0</v>
      </c>
      <c r="U95" s="490">
        <f>'Budget Worksheet'!X95</f>
        <v>0</v>
      </c>
      <c r="V95" s="491">
        <f>'Budget Worksheet'!AA95</f>
        <v>0</v>
      </c>
      <c r="W95" s="492">
        <f>ROUND(U95+V95,0)</f>
        <v>0</v>
      </c>
      <c r="Y95" s="490">
        <f>'Budget Worksheet'!AB95</f>
        <v>0</v>
      </c>
      <c r="Z95" s="491">
        <f>'Budget Worksheet'!AE95</f>
        <v>0</v>
      </c>
      <c r="AA95" s="492">
        <f>ROUND(Y95+Z95,0)</f>
        <v>0</v>
      </c>
      <c r="AC95" s="490">
        <f>'Budget Worksheet'!AF95</f>
        <v>0</v>
      </c>
      <c r="AD95" s="491">
        <f>'Budget Worksheet'!AI95</f>
        <v>0</v>
      </c>
      <c r="AE95" s="492">
        <f>ROUND(AC95+AD95,0)</f>
        <v>0</v>
      </c>
      <c r="AG95" s="490"/>
      <c r="AH95" s="491"/>
      <c r="AI95" s="492"/>
      <c r="AK95" s="490">
        <f>'Budget Worksheet'!AN95</f>
        <v>0</v>
      </c>
      <c r="AL95" s="491">
        <f>'Budget Worksheet'!AQ95</f>
        <v>0</v>
      </c>
      <c r="AM95" s="492">
        <f>ROUND(AK95+AL95,0)</f>
        <v>0</v>
      </c>
    </row>
    <row r="96" spans="2:39" x14ac:dyDescent="0.25">
      <c r="B96" s="159">
        <f>'Budget Worksheet'!B96</f>
        <v>0</v>
      </c>
      <c r="C96" s="175"/>
      <c r="E96" s="490"/>
      <c r="F96" s="491"/>
      <c r="G96" s="492"/>
      <c r="I96" s="490"/>
      <c r="J96" s="491"/>
      <c r="K96" s="492"/>
      <c r="M96" s="490"/>
      <c r="N96" s="491"/>
      <c r="O96" s="492"/>
      <c r="Q96" s="490"/>
      <c r="R96" s="491"/>
      <c r="S96" s="492"/>
      <c r="U96" s="490"/>
      <c r="V96" s="491"/>
      <c r="W96" s="492"/>
      <c r="Y96" s="490"/>
      <c r="Z96" s="491"/>
      <c r="AA96" s="492"/>
      <c r="AC96" s="490"/>
      <c r="AD96" s="491"/>
      <c r="AE96" s="492"/>
      <c r="AG96" s="490"/>
      <c r="AH96" s="491"/>
      <c r="AI96" s="492"/>
      <c r="AK96" s="490"/>
      <c r="AL96" s="491"/>
      <c r="AM96" s="492"/>
    </row>
    <row r="97" spans="2:39" x14ac:dyDescent="0.25">
      <c r="B97" s="145" t="str">
        <f>'Budget Worksheet'!B97</f>
        <v>Temp Employees &gt; 520 hours</v>
      </c>
      <c r="C97" s="176"/>
      <c r="E97" s="493"/>
      <c r="F97" s="494"/>
      <c r="G97" s="495"/>
      <c r="I97" s="493"/>
      <c r="J97" s="494"/>
      <c r="K97" s="495"/>
      <c r="M97" s="493"/>
      <c r="N97" s="494"/>
      <c r="O97" s="495"/>
      <c r="Q97" s="493"/>
      <c r="R97" s="494"/>
      <c r="S97" s="495"/>
      <c r="U97" s="493"/>
      <c r="V97" s="494"/>
      <c r="W97" s="495"/>
      <c r="Y97" s="493"/>
      <c r="Z97" s="494"/>
      <c r="AA97" s="495"/>
      <c r="AC97" s="493"/>
      <c r="AD97" s="494"/>
      <c r="AE97" s="495"/>
      <c r="AG97" s="493"/>
      <c r="AH97" s="494"/>
      <c r="AI97" s="495"/>
      <c r="AK97" s="493"/>
      <c r="AL97" s="494"/>
      <c r="AM97" s="495"/>
    </row>
    <row r="98" spans="2:39" ht="13.8" hidden="1" customHeight="1" x14ac:dyDescent="0.25">
      <c r="B98" s="161" t="str">
        <f>'Budget Worksheet'!B98</f>
        <v>#1</v>
      </c>
      <c r="C98" s="175"/>
      <c r="E98" s="490"/>
      <c r="F98" s="491"/>
      <c r="G98" s="492"/>
      <c r="I98" s="490"/>
      <c r="J98" s="491"/>
      <c r="K98" s="492"/>
      <c r="M98" s="490"/>
      <c r="N98" s="491"/>
      <c r="O98" s="492"/>
      <c r="Q98" s="490"/>
      <c r="R98" s="491"/>
      <c r="S98" s="492"/>
      <c r="U98" s="490"/>
      <c r="V98" s="491"/>
      <c r="W98" s="492"/>
      <c r="Y98" s="490"/>
      <c r="Z98" s="491"/>
      <c r="AA98" s="492"/>
      <c r="AC98" s="490"/>
      <c r="AD98" s="491"/>
      <c r="AE98" s="492"/>
      <c r="AG98" s="490"/>
      <c r="AH98" s="491"/>
      <c r="AI98" s="492"/>
      <c r="AK98" s="490"/>
      <c r="AL98" s="491"/>
      <c r="AM98" s="492"/>
    </row>
    <row r="99" spans="2:39" ht="13.8" hidden="1" customHeight="1" x14ac:dyDescent="0.25">
      <c r="B99" s="161" t="str">
        <f>'Budget Worksheet'!B99</f>
        <v>#2</v>
      </c>
      <c r="C99" s="175"/>
      <c r="E99" s="490"/>
      <c r="F99" s="491"/>
      <c r="G99" s="492"/>
      <c r="I99" s="490"/>
      <c r="J99" s="491"/>
      <c r="K99" s="492"/>
      <c r="M99" s="490"/>
      <c r="N99" s="491"/>
      <c r="O99" s="492"/>
      <c r="Q99" s="490"/>
      <c r="R99" s="491"/>
      <c r="S99" s="492"/>
      <c r="U99" s="490"/>
      <c r="V99" s="491"/>
      <c r="W99" s="492"/>
      <c r="Y99" s="490"/>
      <c r="Z99" s="491"/>
      <c r="AA99" s="492"/>
      <c r="AC99" s="490"/>
      <c r="AD99" s="491"/>
      <c r="AE99" s="492"/>
      <c r="AG99" s="490"/>
      <c r="AH99" s="491"/>
      <c r="AI99" s="492"/>
      <c r="AK99" s="490"/>
      <c r="AL99" s="491"/>
      <c r="AM99" s="492"/>
    </row>
    <row r="100" spans="2:39" ht="13.8" hidden="1" customHeight="1" x14ac:dyDescent="0.25">
      <c r="B100" s="161" t="str">
        <f>'Budget Worksheet'!B100</f>
        <v>#3</v>
      </c>
      <c r="C100" s="175"/>
      <c r="E100" s="490"/>
      <c r="F100" s="491"/>
      <c r="G100" s="492"/>
      <c r="I100" s="490"/>
      <c r="J100" s="491"/>
      <c r="K100" s="492"/>
      <c r="M100" s="490"/>
      <c r="N100" s="491"/>
      <c r="O100" s="492"/>
      <c r="Q100" s="490"/>
      <c r="R100" s="491"/>
      <c r="S100" s="492"/>
      <c r="U100" s="490"/>
      <c r="V100" s="491"/>
      <c r="W100" s="492"/>
      <c r="Y100" s="490"/>
      <c r="Z100" s="491"/>
      <c r="AA100" s="492"/>
      <c r="AC100" s="490"/>
      <c r="AD100" s="491"/>
      <c r="AE100" s="492"/>
      <c r="AG100" s="490"/>
      <c r="AH100" s="491"/>
      <c r="AI100" s="492"/>
      <c r="AK100" s="490"/>
      <c r="AL100" s="491"/>
      <c r="AM100" s="492"/>
    </row>
    <row r="101" spans="2:39" ht="13.8" hidden="1" customHeight="1" x14ac:dyDescent="0.25">
      <c r="B101" s="161" t="str">
        <f>'Budget Worksheet'!B101</f>
        <v>#4</v>
      </c>
      <c r="C101" s="175"/>
      <c r="E101" s="490"/>
      <c r="F101" s="491"/>
      <c r="G101" s="492"/>
      <c r="I101" s="490"/>
      <c r="J101" s="491"/>
      <c r="K101" s="492"/>
      <c r="M101" s="490"/>
      <c r="N101" s="491"/>
      <c r="O101" s="492"/>
      <c r="Q101" s="490"/>
      <c r="R101" s="491"/>
      <c r="S101" s="492"/>
      <c r="U101" s="490"/>
      <c r="V101" s="491"/>
      <c r="W101" s="492"/>
      <c r="Y101" s="490"/>
      <c r="Z101" s="491"/>
      <c r="AA101" s="492"/>
      <c r="AC101" s="490"/>
      <c r="AD101" s="491"/>
      <c r="AE101" s="492"/>
      <c r="AG101" s="490"/>
      <c r="AH101" s="491"/>
      <c r="AI101" s="492"/>
      <c r="AK101" s="490"/>
      <c r="AL101" s="491"/>
      <c r="AM101" s="492"/>
    </row>
    <row r="102" spans="2:39" x14ac:dyDescent="0.25">
      <c r="B102" s="161">
        <f>'Budget Worksheet'!B102</f>
        <v>0</v>
      </c>
      <c r="C102" s="175"/>
      <c r="E102" s="490"/>
      <c r="F102" s="491"/>
      <c r="G102" s="492"/>
      <c r="I102" s="490"/>
      <c r="J102" s="491"/>
      <c r="K102" s="492"/>
      <c r="M102" s="490"/>
      <c r="N102" s="491"/>
      <c r="O102" s="492"/>
      <c r="Q102" s="490"/>
      <c r="R102" s="491"/>
      <c r="S102" s="492"/>
      <c r="U102" s="490"/>
      <c r="V102" s="491"/>
      <c r="W102" s="492"/>
      <c r="Y102" s="490"/>
      <c r="Z102" s="491"/>
      <c r="AA102" s="492"/>
      <c r="AC102" s="490"/>
      <c r="AD102" s="491"/>
      <c r="AE102" s="492"/>
      <c r="AG102" s="490"/>
      <c r="AH102" s="491"/>
      <c r="AI102" s="492"/>
      <c r="AK102" s="490"/>
      <c r="AL102" s="491"/>
      <c r="AM102" s="492"/>
    </row>
    <row r="103" spans="2:39" x14ac:dyDescent="0.25">
      <c r="B103" s="159" t="str">
        <f>'Budget Worksheet'!B103</f>
        <v>Total Temp</v>
      </c>
      <c r="C103" s="175"/>
      <c r="E103" s="490">
        <f>'Budget Worksheet'!H103</f>
        <v>0</v>
      </c>
      <c r="F103" s="491">
        <f>'Budget Worksheet'!K103</f>
        <v>0</v>
      </c>
      <c r="G103" s="492">
        <f>ROUND(E103+F103,0)</f>
        <v>0</v>
      </c>
      <c r="I103" s="490">
        <f>'Budget Worksheet'!L103</f>
        <v>0</v>
      </c>
      <c r="J103" s="491">
        <f>'Budget Worksheet'!O103</f>
        <v>0</v>
      </c>
      <c r="K103" s="492">
        <f>ROUND(I103+J103,0)</f>
        <v>0</v>
      </c>
      <c r="M103" s="490">
        <f>'Budget Worksheet'!P103</f>
        <v>0</v>
      </c>
      <c r="N103" s="491">
        <f>'Budget Worksheet'!S103</f>
        <v>0</v>
      </c>
      <c r="O103" s="492">
        <f>ROUND(M103+N103,0)</f>
        <v>0</v>
      </c>
      <c r="Q103" s="490">
        <f>'Budget Worksheet'!T103</f>
        <v>0</v>
      </c>
      <c r="R103" s="491">
        <f>'Budget Worksheet'!W103</f>
        <v>0</v>
      </c>
      <c r="S103" s="492">
        <f>ROUND(Q103+R103,0)</f>
        <v>0</v>
      </c>
      <c r="U103" s="490">
        <f>'Budget Worksheet'!X103</f>
        <v>0</v>
      </c>
      <c r="V103" s="491">
        <f>'Budget Worksheet'!AA103</f>
        <v>0</v>
      </c>
      <c r="W103" s="492">
        <f>ROUND(U103+V103,0)</f>
        <v>0</v>
      </c>
      <c r="Y103" s="490">
        <f>'Budget Worksheet'!AB103</f>
        <v>0</v>
      </c>
      <c r="Z103" s="491">
        <f>'Budget Worksheet'!AE103</f>
        <v>0</v>
      </c>
      <c r="AA103" s="492">
        <f>ROUND(Y103+Z103,0)</f>
        <v>0</v>
      </c>
      <c r="AC103" s="490">
        <f>'Budget Worksheet'!AF103</f>
        <v>0</v>
      </c>
      <c r="AD103" s="491">
        <f>'Budget Worksheet'!AI103</f>
        <v>0</v>
      </c>
      <c r="AE103" s="492">
        <f>ROUND(AC103+AD103,0)</f>
        <v>0</v>
      </c>
      <c r="AG103" s="490"/>
      <c r="AH103" s="491"/>
      <c r="AI103" s="492"/>
      <c r="AK103" s="490">
        <f>'Budget Worksheet'!AN103</f>
        <v>0</v>
      </c>
      <c r="AL103" s="491">
        <f>'Budget Worksheet'!AQ103</f>
        <v>0</v>
      </c>
      <c r="AM103" s="492">
        <f>ROUND(AK103+AL103,0)</f>
        <v>0</v>
      </c>
    </row>
    <row r="104" spans="2:39" x14ac:dyDescent="0.25">
      <c r="B104" s="159">
        <f>'Budget Worksheet'!B104</f>
        <v>0</v>
      </c>
      <c r="C104" s="175"/>
      <c r="E104" s="490"/>
      <c r="F104" s="491"/>
      <c r="G104" s="492"/>
      <c r="I104" s="490"/>
      <c r="J104" s="491"/>
      <c r="K104" s="492"/>
      <c r="M104" s="490"/>
      <c r="N104" s="491"/>
      <c r="O104" s="492"/>
      <c r="Q104" s="490"/>
      <c r="R104" s="491"/>
      <c r="S104" s="492"/>
      <c r="U104" s="490"/>
      <c r="V104" s="491"/>
      <c r="W104" s="492"/>
      <c r="Y104" s="490"/>
      <c r="Z104" s="491"/>
      <c r="AA104" s="492"/>
      <c r="AC104" s="490"/>
      <c r="AD104" s="491"/>
      <c r="AE104" s="492"/>
      <c r="AG104" s="490"/>
      <c r="AH104" s="491"/>
      <c r="AI104" s="492"/>
      <c r="AK104" s="490"/>
      <c r="AL104" s="491"/>
      <c r="AM104" s="492"/>
    </row>
    <row r="105" spans="2:39" x14ac:dyDescent="0.25">
      <c r="B105" s="145" t="str">
        <f>'Budget Worksheet'!B105</f>
        <v>Summer Youth Hire</v>
      </c>
      <c r="C105" s="176"/>
      <c r="E105" s="493"/>
      <c r="F105" s="494"/>
      <c r="G105" s="495"/>
      <c r="I105" s="493"/>
      <c r="J105" s="494"/>
      <c r="K105" s="495"/>
      <c r="M105" s="493"/>
      <c r="N105" s="494"/>
      <c r="O105" s="495"/>
      <c r="Q105" s="493"/>
      <c r="R105" s="494"/>
      <c r="S105" s="495"/>
      <c r="U105" s="493"/>
      <c r="V105" s="494"/>
      <c r="W105" s="495"/>
      <c r="Y105" s="493"/>
      <c r="Z105" s="494"/>
      <c r="AA105" s="495"/>
      <c r="AC105" s="493"/>
      <c r="AD105" s="494"/>
      <c r="AE105" s="495"/>
      <c r="AG105" s="493"/>
      <c r="AH105" s="494"/>
      <c r="AI105" s="495"/>
      <c r="AK105" s="493"/>
      <c r="AL105" s="494"/>
      <c r="AM105" s="495"/>
    </row>
    <row r="106" spans="2:39" ht="13.8" hidden="1" customHeight="1" x14ac:dyDescent="0.25">
      <c r="B106" s="136" t="str">
        <f>'Budget Worksheet'!B106</f>
        <v>Student #1</v>
      </c>
      <c r="C106" s="175"/>
      <c r="E106" s="490"/>
      <c r="F106" s="491"/>
      <c r="G106" s="492"/>
      <c r="I106" s="490"/>
      <c r="J106" s="491"/>
      <c r="K106" s="492"/>
      <c r="M106" s="490"/>
      <c r="N106" s="491"/>
      <c r="O106" s="492"/>
      <c r="Q106" s="490"/>
      <c r="R106" s="491"/>
      <c r="S106" s="492"/>
      <c r="U106" s="490"/>
      <c r="V106" s="491"/>
      <c r="W106" s="492"/>
      <c r="Y106" s="490"/>
      <c r="Z106" s="491"/>
      <c r="AA106" s="492"/>
      <c r="AC106" s="490"/>
      <c r="AD106" s="491"/>
      <c r="AE106" s="492"/>
      <c r="AG106" s="490"/>
      <c r="AH106" s="491"/>
      <c r="AI106" s="492"/>
      <c r="AK106" s="490"/>
      <c r="AL106" s="491"/>
      <c r="AM106" s="492"/>
    </row>
    <row r="107" spans="2:39" ht="13.8" hidden="1" customHeight="1" x14ac:dyDescent="0.25">
      <c r="B107" s="136" t="str">
        <f>'Budget Worksheet'!B107</f>
        <v>Student #2</v>
      </c>
      <c r="C107" s="175"/>
      <c r="E107" s="490"/>
      <c r="F107" s="491"/>
      <c r="G107" s="492"/>
      <c r="I107" s="490"/>
      <c r="J107" s="491"/>
      <c r="K107" s="492"/>
      <c r="M107" s="490"/>
      <c r="N107" s="491"/>
      <c r="O107" s="492"/>
      <c r="Q107" s="490"/>
      <c r="R107" s="491"/>
      <c r="S107" s="492"/>
      <c r="U107" s="490"/>
      <c r="V107" s="491"/>
      <c r="W107" s="492"/>
      <c r="Y107" s="490"/>
      <c r="Z107" s="491"/>
      <c r="AA107" s="492"/>
      <c r="AC107" s="490"/>
      <c r="AD107" s="491"/>
      <c r="AE107" s="492"/>
      <c r="AG107" s="490"/>
      <c r="AH107" s="491"/>
      <c r="AI107" s="492"/>
      <c r="AK107" s="490"/>
      <c r="AL107" s="491"/>
      <c r="AM107" s="492"/>
    </row>
    <row r="108" spans="2:39" ht="13.8" hidden="1" customHeight="1" x14ac:dyDescent="0.25">
      <c r="B108" s="136" t="str">
        <f>'Budget Worksheet'!B108</f>
        <v>Student #3</v>
      </c>
      <c r="C108" s="175"/>
      <c r="E108" s="490"/>
      <c r="F108" s="491"/>
      <c r="G108" s="492"/>
      <c r="I108" s="490"/>
      <c r="J108" s="491"/>
      <c r="K108" s="492"/>
      <c r="M108" s="490"/>
      <c r="N108" s="491"/>
      <c r="O108" s="492"/>
      <c r="Q108" s="490"/>
      <c r="R108" s="491"/>
      <c r="S108" s="492"/>
      <c r="U108" s="490"/>
      <c r="V108" s="491"/>
      <c r="W108" s="492"/>
      <c r="Y108" s="490"/>
      <c r="Z108" s="491"/>
      <c r="AA108" s="492"/>
      <c r="AC108" s="490"/>
      <c r="AD108" s="491"/>
      <c r="AE108" s="492"/>
      <c r="AG108" s="490"/>
      <c r="AH108" s="491"/>
      <c r="AI108" s="492"/>
      <c r="AK108" s="490"/>
      <c r="AL108" s="491"/>
      <c r="AM108" s="492"/>
    </row>
    <row r="109" spans="2:39" ht="13.8" hidden="1" customHeight="1" x14ac:dyDescent="0.25">
      <c r="B109" s="136" t="str">
        <f>'Budget Worksheet'!B109</f>
        <v>Student #4</v>
      </c>
      <c r="C109" s="175"/>
      <c r="E109" s="490"/>
      <c r="F109" s="491"/>
      <c r="G109" s="492"/>
      <c r="I109" s="490"/>
      <c r="J109" s="491"/>
      <c r="K109" s="492"/>
      <c r="M109" s="490"/>
      <c r="N109" s="491"/>
      <c r="O109" s="492"/>
      <c r="Q109" s="490"/>
      <c r="R109" s="491"/>
      <c r="S109" s="492"/>
      <c r="U109" s="490"/>
      <c r="V109" s="491"/>
      <c r="W109" s="492"/>
      <c r="Y109" s="490"/>
      <c r="Z109" s="491"/>
      <c r="AA109" s="492"/>
      <c r="AC109" s="490"/>
      <c r="AD109" s="491"/>
      <c r="AE109" s="492"/>
      <c r="AG109" s="490"/>
      <c r="AH109" s="491"/>
      <c r="AI109" s="492"/>
      <c r="AK109" s="490"/>
      <c r="AL109" s="491"/>
      <c r="AM109" s="492"/>
    </row>
    <row r="110" spans="2:39" x14ac:dyDescent="0.25">
      <c r="B110" s="159">
        <f>'Budget Worksheet'!B110</f>
        <v>0</v>
      </c>
      <c r="C110" s="175"/>
      <c r="E110" s="490"/>
      <c r="F110" s="491"/>
      <c r="G110" s="492"/>
      <c r="I110" s="490"/>
      <c r="J110" s="491"/>
      <c r="K110" s="492"/>
      <c r="M110" s="490"/>
      <c r="N110" s="491"/>
      <c r="O110" s="492"/>
      <c r="Q110" s="490"/>
      <c r="R110" s="491"/>
      <c r="S110" s="492"/>
      <c r="U110" s="490"/>
      <c r="V110" s="491"/>
      <c r="W110" s="492"/>
      <c r="Y110" s="490"/>
      <c r="Z110" s="491"/>
      <c r="AA110" s="492"/>
      <c r="AC110" s="490"/>
      <c r="AD110" s="491"/>
      <c r="AE110" s="492"/>
      <c r="AG110" s="490"/>
      <c r="AH110" s="491"/>
      <c r="AI110" s="492"/>
      <c r="AK110" s="490"/>
      <c r="AL110" s="491"/>
      <c r="AM110" s="492"/>
    </row>
    <row r="111" spans="2:39" x14ac:dyDescent="0.25">
      <c r="B111" s="159" t="str">
        <f>'Budget Worksheet'!B111</f>
        <v>Total Summer Youth</v>
      </c>
      <c r="C111" s="175"/>
      <c r="E111" s="490">
        <f>'Budget Worksheet'!H111</f>
        <v>0</v>
      </c>
      <c r="F111" s="491">
        <f>'Budget Worksheet'!K111</f>
        <v>0</v>
      </c>
      <c r="G111" s="492">
        <f>ROUND(E111+F111,0)</f>
        <v>0</v>
      </c>
      <c r="I111" s="490">
        <f>'Budget Worksheet'!L111</f>
        <v>0</v>
      </c>
      <c r="J111" s="491">
        <f>'Budget Worksheet'!O111</f>
        <v>0</v>
      </c>
      <c r="K111" s="492">
        <f>ROUND(I111+J111,0)</f>
        <v>0</v>
      </c>
      <c r="M111" s="490">
        <f>'Budget Worksheet'!P111</f>
        <v>0</v>
      </c>
      <c r="N111" s="491">
        <f>'Budget Worksheet'!S111</f>
        <v>0</v>
      </c>
      <c r="O111" s="492">
        <f>ROUND(M111+N111,0)</f>
        <v>0</v>
      </c>
      <c r="Q111" s="490">
        <f>'Budget Worksheet'!T111</f>
        <v>0</v>
      </c>
      <c r="R111" s="491">
        <f>'Budget Worksheet'!W111</f>
        <v>0</v>
      </c>
      <c r="S111" s="492">
        <f>ROUND(Q111+R111,0)</f>
        <v>0</v>
      </c>
      <c r="U111" s="490">
        <f>'Budget Worksheet'!X111</f>
        <v>0</v>
      </c>
      <c r="V111" s="491">
        <f>'Budget Worksheet'!AA111</f>
        <v>0</v>
      </c>
      <c r="W111" s="492">
        <f>ROUND(U111+V111,0)</f>
        <v>0</v>
      </c>
      <c r="Y111" s="490">
        <f>'Budget Worksheet'!AB111</f>
        <v>0</v>
      </c>
      <c r="Z111" s="491">
        <f>'Budget Worksheet'!AE111</f>
        <v>0</v>
      </c>
      <c r="AA111" s="492">
        <f>ROUND(Y111+Z111,0)</f>
        <v>0</v>
      </c>
      <c r="AC111" s="490">
        <f>'Budget Worksheet'!AF111</f>
        <v>0</v>
      </c>
      <c r="AD111" s="491">
        <f>'Budget Worksheet'!AI111</f>
        <v>0</v>
      </c>
      <c r="AE111" s="492">
        <f>ROUND(AC111+AD111,0)</f>
        <v>0</v>
      </c>
      <c r="AG111" s="490"/>
      <c r="AH111" s="491"/>
      <c r="AI111" s="492"/>
      <c r="AK111" s="490">
        <f>'Budget Worksheet'!AN111</f>
        <v>0</v>
      </c>
      <c r="AL111" s="491">
        <f>'Budget Worksheet'!AQ111</f>
        <v>0</v>
      </c>
      <c r="AM111" s="492">
        <f>ROUND(AK111+AL111,0)</f>
        <v>0</v>
      </c>
    </row>
    <row r="112" spans="2:39" x14ac:dyDescent="0.25">
      <c r="B112" s="136">
        <f>'Budget Worksheet'!B112</f>
        <v>0</v>
      </c>
      <c r="C112" s="175"/>
      <c r="E112" s="490"/>
      <c r="F112" s="491"/>
      <c r="G112" s="492"/>
      <c r="I112" s="490"/>
      <c r="J112" s="491"/>
      <c r="K112" s="492"/>
      <c r="M112" s="490"/>
      <c r="N112" s="491"/>
      <c r="O112" s="492"/>
      <c r="Q112" s="490"/>
      <c r="R112" s="491"/>
      <c r="S112" s="492"/>
      <c r="U112" s="490"/>
      <c r="V112" s="491"/>
      <c r="W112" s="492"/>
      <c r="Y112" s="490"/>
      <c r="Z112" s="491"/>
      <c r="AA112" s="492"/>
      <c r="AC112" s="490"/>
      <c r="AD112" s="491"/>
      <c r="AE112" s="492"/>
      <c r="AG112" s="490"/>
      <c r="AH112" s="491"/>
      <c r="AI112" s="492"/>
      <c r="AK112" s="490"/>
      <c r="AL112" s="491"/>
      <c r="AM112" s="492"/>
    </row>
    <row r="113" spans="2:39" x14ac:dyDescent="0.25">
      <c r="B113" s="145" t="str">
        <f>'Budget Worksheet'!B113</f>
        <v>Fringe Benefits:</v>
      </c>
      <c r="C113" s="163"/>
      <c r="E113" s="493"/>
      <c r="F113" s="494"/>
      <c r="G113" s="495"/>
      <c r="I113" s="493"/>
      <c r="J113" s="494"/>
      <c r="K113" s="495"/>
      <c r="M113" s="493"/>
      <c r="N113" s="494"/>
      <c r="O113" s="495"/>
      <c r="Q113" s="493"/>
      <c r="R113" s="494"/>
      <c r="S113" s="495"/>
      <c r="U113" s="493"/>
      <c r="V113" s="494"/>
      <c r="W113" s="495"/>
      <c r="Y113" s="493"/>
      <c r="Z113" s="494"/>
      <c r="AA113" s="495"/>
      <c r="AC113" s="493"/>
      <c r="AD113" s="494"/>
      <c r="AE113" s="495"/>
      <c r="AG113" s="493"/>
      <c r="AH113" s="494"/>
      <c r="AI113" s="495"/>
      <c r="AK113" s="493"/>
      <c r="AL113" s="494"/>
      <c r="AM113" s="495"/>
    </row>
    <row r="114" spans="2:39" ht="13.8" hidden="1" customHeight="1" x14ac:dyDescent="0.25">
      <c r="B114" s="93" t="str">
        <f>'Budget Worksheet'!B114</f>
        <v>Faculty</v>
      </c>
      <c r="C114" s="180"/>
      <c r="E114" s="490"/>
      <c r="F114" s="491"/>
      <c r="G114" s="492"/>
      <c r="I114" s="490"/>
      <c r="J114" s="491"/>
      <c r="K114" s="492"/>
      <c r="M114" s="490"/>
      <c r="N114" s="491"/>
      <c r="O114" s="492"/>
      <c r="Q114" s="490"/>
      <c r="R114" s="491"/>
      <c r="S114" s="492"/>
      <c r="U114" s="490"/>
      <c r="V114" s="491"/>
      <c r="W114" s="492"/>
      <c r="Y114" s="490"/>
      <c r="Z114" s="491"/>
      <c r="AA114" s="492"/>
      <c r="AC114" s="490"/>
      <c r="AD114" s="491"/>
      <c r="AE114" s="492"/>
      <c r="AG114" s="490"/>
      <c r="AH114" s="491"/>
      <c r="AI114" s="492"/>
      <c r="AK114" s="490"/>
      <c r="AL114" s="491"/>
      <c r="AM114" s="492"/>
    </row>
    <row r="115" spans="2:39" ht="13.8" hidden="1" customHeight="1" x14ac:dyDescent="0.25">
      <c r="B115" s="93" t="str">
        <f>'Budget Worksheet'!B115</f>
        <v>Staff</v>
      </c>
      <c r="C115" s="180"/>
      <c r="E115" s="490"/>
      <c r="F115" s="491"/>
      <c r="G115" s="492"/>
      <c r="I115" s="490"/>
      <c r="J115" s="491"/>
      <c r="K115" s="492"/>
      <c r="M115" s="490"/>
      <c r="N115" s="491"/>
      <c r="O115" s="492"/>
      <c r="Q115" s="490"/>
      <c r="R115" s="491"/>
      <c r="S115" s="492"/>
      <c r="U115" s="490"/>
      <c r="V115" s="491"/>
      <c r="W115" s="492"/>
      <c r="Y115" s="490"/>
      <c r="Z115" s="491"/>
      <c r="AA115" s="492"/>
      <c r="AC115" s="490"/>
      <c r="AD115" s="491"/>
      <c r="AE115" s="492"/>
      <c r="AG115" s="490"/>
      <c r="AH115" s="491"/>
      <c r="AI115" s="492"/>
      <c r="AK115" s="490"/>
      <c r="AL115" s="491"/>
      <c r="AM115" s="492"/>
    </row>
    <row r="116" spans="2:39" ht="13.8" hidden="1" customHeight="1" x14ac:dyDescent="0.25">
      <c r="B116" s="93" t="str">
        <f>'Budget Worksheet'!B116</f>
        <v>Faculty and Staff .25-.49 FTE</v>
      </c>
      <c r="C116" s="180"/>
      <c r="E116" s="490"/>
      <c r="F116" s="491"/>
      <c r="G116" s="492"/>
      <c r="I116" s="490"/>
      <c r="J116" s="491"/>
      <c r="K116" s="492"/>
      <c r="M116" s="490"/>
      <c r="N116" s="491"/>
      <c r="O116" s="492"/>
      <c r="Q116" s="490"/>
      <c r="R116" s="491"/>
      <c r="S116" s="492"/>
      <c r="U116" s="490"/>
      <c r="V116" s="491"/>
      <c r="W116" s="492"/>
      <c r="Y116" s="490"/>
      <c r="Z116" s="491"/>
      <c r="AA116" s="492"/>
      <c r="AC116" s="490"/>
      <c r="AD116" s="491"/>
      <c r="AE116" s="492"/>
      <c r="AG116" s="490"/>
      <c r="AH116" s="491"/>
      <c r="AI116" s="492"/>
      <c r="AK116" s="490"/>
      <c r="AL116" s="491"/>
      <c r="AM116" s="492"/>
    </row>
    <row r="117" spans="2:39" ht="13.8" hidden="1" customHeight="1" x14ac:dyDescent="0.25">
      <c r="B117" s="93" t="str">
        <f>'Budget Worksheet'!B117</f>
        <v>Faculty and Staff &lt; .25 FTE</v>
      </c>
      <c r="C117" s="180"/>
      <c r="E117" s="490"/>
      <c r="F117" s="491"/>
      <c r="G117" s="492"/>
      <c r="I117" s="490"/>
      <c r="J117" s="491"/>
      <c r="K117" s="492"/>
      <c r="M117" s="490"/>
      <c r="N117" s="491"/>
      <c r="O117" s="492"/>
      <c r="Q117" s="490"/>
      <c r="R117" s="491"/>
      <c r="S117" s="492"/>
      <c r="U117" s="490"/>
      <c r="V117" s="491"/>
      <c r="W117" s="492"/>
      <c r="Y117" s="490"/>
      <c r="Z117" s="491"/>
      <c r="AA117" s="492"/>
      <c r="AC117" s="490"/>
      <c r="AD117" s="491"/>
      <c r="AE117" s="492"/>
      <c r="AG117" s="490"/>
      <c r="AH117" s="491"/>
      <c r="AI117" s="492"/>
      <c r="AK117" s="490"/>
      <c r="AL117" s="491"/>
      <c r="AM117" s="492"/>
    </row>
    <row r="118" spans="2:39" ht="13.8" hidden="1" customHeight="1" x14ac:dyDescent="0.25">
      <c r="B118" s="93" t="str">
        <f>'Budget Worksheet'!B118</f>
        <v>Summer Salary Only</v>
      </c>
      <c r="C118" s="180"/>
      <c r="E118" s="490"/>
      <c r="F118" s="491"/>
      <c r="G118" s="492"/>
      <c r="I118" s="490"/>
      <c r="J118" s="491"/>
      <c r="K118" s="492"/>
      <c r="M118" s="490"/>
      <c r="N118" s="491"/>
      <c r="O118" s="492"/>
      <c r="Q118" s="490"/>
      <c r="R118" s="491"/>
      <c r="S118" s="492"/>
      <c r="U118" s="490"/>
      <c r="V118" s="491"/>
      <c r="W118" s="492"/>
      <c r="Y118" s="490"/>
      <c r="Z118" s="491"/>
      <c r="AA118" s="492"/>
      <c r="AC118" s="490"/>
      <c r="AD118" s="491"/>
      <c r="AE118" s="492"/>
      <c r="AG118" s="490"/>
      <c r="AH118" s="491"/>
      <c r="AI118" s="492"/>
      <c r="AK118" s="490"/>
      <c r="AL118" s="491"/>
      <c r="AM118" s="492"/>
    </row>
    <row r="119" spans="2:39" ht="13.8" hidden="1" customHeight="1" x14ac:dyDescent="0.25">
      <c r="B119" s="93" t="str">
        <f>'Budget Worksheet'!B119</f>
        <v>Postdoctoral Fellows</v>
      </c>
      <c r="C119" s="180"/>
      <c r="E119" s="490"/>
      <c r="F119" s="491"/>
      <c r="G119" s="492"/>
      <c r="I119" s="490"/>
      <c r="J119" s="491"/>
      <c r="K119" s="492"/>
      <c r="M119" s="490"/>
      <c r="N119" s="491"/>
      <c r="O119" s="492"/>
      <c r="Q119" s="490"/>
      <c r="R119" s="491"/>
      <c r="S119" s="492"/>
      <c r="U119" s="490"/>
      <c r="V119" s="491"/>
      <c r="W119" s="492"/>
      <c r="Y119" s="490"/>
      <c r="Z119" s="491"/>
      <c r="AA119" s="492"/>
      <c r="AC119" s="490"/>
      <c r="AD119" s="491"/>
      <c r="AE119" s="492"/>
      <c r="AG119" s="490"/>
      <c r="AH119" s="491"/>
      <c r="AI119" s="492"/>
      <c r="AK119" s="490"/>
      <c r="AL119" s="491"/>
      <c r="AM119" s="492"/>
    </row>
    <row r="120" spans="2:39" ht="13.8" hidden="1" customHeight="1" x14ac:dyDescent="0.25">
      <c r="B120" s="93" t="str">
        <f>'Budget Worksheet'!B120</f>
        <v>Undergraduate Students Academic Year</v>
      </c>
      <c r="C120" s="180"/>
      <c r="E120" s="490"/>
      <c r="F120" s="491"/>
      <c r="G120" s="492"/>
      <c r="I120" s="490"/>
      <c r="J120" s="491"/>
      <c r="K120" s="492"/>
      <c r="M120" s="490"/>
      <c r="N120" s="491"/>
      <c r="O120" s="492"/>
      <c r="Q120" s="490"/>
      <c r="R120" s="491"/>
      <c r="S120" s="492"/>
      <c r="U120" s="490"/>
      <c r="V120" s="491"/>
      <c r="W120" s="492"/>
      <c r="Y120" s="490"/>
      <c r="Z120" s="491"/>
      <c r="AA120" s="492"/>
      <c r="AC120" s="490"/>
      <c r="AD120" s="491"/>
      <c r="AE120" s="492"/>
      <c r="AG120" s="490"/>
      <c r="AH120" s="491"/>
      <c r="AI120" s="492"/>
      <c r="AK120" s="490"/>
      <c r="AL120" s="491"/>
      <c r="AM120" s="492"/>
    </row>
    <row r="121" spans="2:39" ht="13.8" hidden="1" customHeight="1" x14ac:dyDescent="0.25">
      <c r="B121" s="93" t="str">
        <f>'Budget Worksheet'!B121</f>
        <v>Undergraduate Students Summer</v>
      </c>
      <c r="C121" s="180"/>
      <c r="E121" s="490"/>
      <c r="F121" s="491"/>
      <c r="G121" s="492"/>
      <c r="I121" s="490"/>
      <c r="J121" s="491"/>
      <c r="K121" s="492"/>
      <c r="M121" s="490"/>
      <c r="N121" s="491"/>
      <c r="O121" s="492"/>
      <c r="Q121" s="490"/>
      <c r="R121" s="491"/>
      <c r="S121" s="492"/>
      <c r="U121" s="490"/>
      <c r="V121" s="491"/>
      <c r="W121" s="492"/>
      <c r="Y121" s="490"/>
      <c r="Z121" s="491"/>
      <c r="AA121" s="492"/>
      <c r="AC121" s="490"/>
      <c r="AD121" s="491"/>
      <c r="AE121" s="492"/>
      <c r="AG121" s="490"/>
      <c r="AH121" s="491"/>
      <c r="AI121" s="492"/>
      <c r="AK121" s="490"/>
      <c r="AL121" s="491"/>
      <c r="AM121" s="492"/>
    </row>
    <row r="122" spans="2:39" ht="13.8" hidden="1" customHeight="1" x14ac:dyDescent="0.25">
      <c r="B122" s="93" t="str">
        <f>'Budget Worksheet'!B122</f>
        <v>Graduate Students Academic Year</v>
      </c>
      <c r="C122" s="180"/>
      <c r="E122" s="490"/>
      <c r="F122" s="491"/>
      <c r="G122" s="492"/>
      <c r="I122" s="490"/>
      <c r="J122" s="491"/>
      <c r="K122" s="492"/>
      <c r="M122" s="490"/>
      <c r="N122" s="491"/>
      <c r="O122" s="492"/>
      <c r="Q122" s="490"/>
      <c r="R122" s="491"/>
      <c r="S122" s="492"/>
      <c r="U122" s="490"/>
      <c r="V122" s="491"/>
      <c r="W122" s="492"/>
      <c r="Y122" s="490"/>
      <c r="Z122" s="491"/>
      <c r="AA122" s="492"/>
      <c r="AC122" s="490"/>
      <c r="AD122" s="491"/>
      <c r="AE122" s="492"/>
      <c r="AG122" s="490"/>
      <c r="AH122" s="491"/>
      <c r="AI122" s="492"/>
      <c r="AK122" s="490"/>
      <c r="AL122" s="491"/>
      <c r="AM122" s="492"/>
    </row>
    <row r="123" spans="2:39" ht="13.8" hidden="1" customHeight="1" x14ac:dyDescent="0.25">
      <c r="B123" s="93" t="str">
        <f>'Budget Worksheet'!B123</f>
        <v>Graduate Students Summer</v>
      </c>
      <c r="C123" s="180"/>
      <c r="E123" s="490"/>
      <c r="F123" s="491"/>
      <c r="G123" s="492"/>
      <c r="I123" s="490"/>
      <c r="J123" s="491"/>
      <c r="K123" s="492"/>
      <c r="M123" s="490"/>
      <c r="N123" s="491"/>
      <c r="O123" s="492"/>
      <c r="Q123" s="490"/>
      <c r="R123" s="491"/>
      <c r="S123" s="492"/>
      <c r="U123" s="490"/>
      <c r="V123" s="491"/>
      <c r="W123" s="492"/>
      <c r="Y123" s="490"/>
      <c r="Z123" s="491"/>
      <c r="AA123" s="492"/>
      <c r="AC123" s="490"/>
      <c r="AD123" s="491"/>
      <c r="AE123" s="492"/>
      <c r="AG123" s="490"/>
      <c r="AH123" s="491"/>
      <c r="AI123" s="492"/>
      <c r="AK123" s="490"/>
      <c r="AL123" s="491"/>
      <c r="AM123" s="492"/>
    </row>
    <row r="124" spans="2:39" ht="13.8" hidden="1" customHeight="1" x14ac:dyDescent="0.25">
      <c r="B124" s="93" t="str">
        <f>'Budget Worksheet'!B124</f>
        <v>Temp Employees &gt; 520 hours</v>
      </c>
      <c r="C124" s="180"/>
      <c r="E124" s="490"/>
      <c r="F124" s="491"/>
      <c r="G124" s="492"/>
      <c r="I124" s="490"/>
      <c r="J124" s="491"/>
      <c r="K124" s="492"/>
      <c r="M124" s="490"/>
      <c r="N124" s="491"/>
      <c r="O124" s="492"/>
      <c r="Q124" s="490"/>
      <c r="R124" s="491"/>
      <c r="S124" s="492"/>
      <c r="U124" s="490"/>
      <c r="V124" s="491"/>
      <c r="W124" s="492"/>
      <c r="Y124" s="490"/>
      <c r="Z124" s="491"/>
      <c r="AA124" s="492"/>
      <c r="AC124" s="490"/>
      <c r="AD124" s="491"/>
      <c r="AE124" s="492"/>
      <c r="AG124" s="490"/>
      <c r="AH124" s="491"/>
      <c r="AI124" s="492"/>
      <c r="AK124" s="490"/>
      <c r="AL124" s="491"/>
      <c r="AM124" s="492"/>
    </row>
    <row r="125" spans="2:39" ht="13.8" hidden="1" customHeight="1" x14ac:dyDescent="0.25">
      <c r="B125" s="93" t="str">
        <f>'Budget Worksheet'!B125</f>
        <v>Summer Youth Hire</v>
      </c>
      <c r="C125" s="180"/>
      <c r="E125" s="490"/>
      <c r="F125" s="491"/>
      <c r="G125" s="492"/>
      <c r="I125" s="490"/>
      <c r="J125" s="491"/>
      <c r="K125" s="492"/>
      <c r="M125" s="490"/>
      <c r="N125" s="491"/>
      <c r="O125" s="492"/>
      <c r="Q125" s="490"/>
      <c r="R125" s="491"/>
      <c r="S125" s="492"/>
      <c r="U125" s="490"/>
      <c r="V125" s="491"/>
      <c r="W125" s="492"/>
      <c r="Y125" s="490"/>
      <c r="Z125" s="491"/>
      <c r="AA125" s="492"/>
      <c r="AC125" s="490"/>
      <c r="AD125" s="491"/>
      <c r="AE125" s="492"/>
      <c r="AG125" s="490"/>
      <c r="AH125" s="491"/>
      <c r="AI125" s="492"/>
      <c r="AK125" s="490"/>
      <c r="AL125" s="491"/>
      <c r="AM125" s="492"/>
    </row>
    <row r="126" spans="2:39" ht="13.8" hidden="1" customHeight="1" x14ac:dyDescent="0.25">
      <c r="B126" s="136">
        <f>'Budget Worksheet'!B126</f>
        <v>0</v>
      </c>
      <c r="C126" s="180"/>
      <c r="E126" s="490"/>
      <c r="F126" s="491"/>
      <c r="G126" s="492"/>
      <c r="I126" s="490"/>
      <c r="J126" s="491"/>
      <c r="K126" s="492"/>
      <c r="M126" s="490"/>
      <c r="N126" s="491"/>
      <c r="O126" s="492"/>
      <c r="Q126" s="490"/>
      <c r="R126" s="491"/>
      <c r="S126" s="492"/>
      <c r="U126" s="490"/>
      <c r="V126" s="491"/>
      <c r="W126" s="492"/>
      <c r="Y126" s="490"/>
      <c r="Z126" s="491"/>
      <c r="AA126" s="492"/>
      <c r="AC126" s="490"/>
      <c r="AD126" s="491"/>
      <c r="AE126" s="492"/>
      <c r="AG126" s="490"/>
      <c r="AH126" s="491"/>
      <c r="AI126" s="492"/>
      <c r="AK126" s="490"/>
      <c r="AL126" s="491"/>
      <c r="AM126" s="492"/>
    </row>
    <row r="127" spans="2:39" ht="13.8" hidden="1" customHeight="1" x14ac:dyDescent="0.25">
      <c r="B127" s="185">
        <f>'Budget Worksheet'!B127</f>
        <v>0</v>
      </c>
      <c r="C127" s="186"/>
      <c r="E127" s="490"/>
      <c r="F127" s="491"/>
      <c r="G127" s="492"/>
      <c r="I127" s="490"/>
      <c r="J127" s="491"/>
      <c r="K127" s="492"/>
      <c r="M127" s="490"/>
      <c r="N127" s="491"/>
      <c r="O127" s="492"/>
      <c r="Q127" s="490"/>
      <c r="R127" s="491"/>
      <c r="S127" s="492"/>
      <c r="U127" s="490"/>
      <c r="V127" s="491"/>
      <c r="W127" s="492"/>
      <c r="Y127" s="490"/>
      <c r="Z127" s="491"/>
      <c r="AA127" s="492"/>
      <c r="AC127" s="490"/>
      <c r="AD127" s="491"/>
      <c r="AE127" s="492"/>
      <c r="AG127" s="490"/>
      <c r="AH127" s="491"/>
      <c r="AI127" s="492"/>
      <c r="AK127" s="490"/>
      <c r="AL127" s="491"/>
      <c r="AM127" s="492"/>
    </row>
    <row r="128" spans="2:39" ht="13.8" hidden="1" customHeight="1" x14ac:dyDescent="0.25">
      <c r="B128" s="93" t="str">
        <f>'Budget Worksheet'!B128</f>
        <v>RA Health Insurance - Fall</v>
      </c>
      <c r="C128" s="168"/>
      <c r="E128" s="490"/>
      <c r="F128" s="491"/>
      <c r="G128" s="492"/>
      <c r="I128" s="490"/>
      <c r="J128" s="491"/>
      <c r="K128" s="492"/>
      <c r="M128" s="490"/>
      <c r="N128" s="491"/>
      <c r="O128" s="492"/>
      <c r="Q128" s="490"/>
      <c r="R128" s="491"/>
      <c r="S128" s="492"/>
      <c r="U128" s="490"/>
      <c r="V128" s="491"/>
      <c r="W128" s="492"/>
      <c r="Y128" s="490"/>
      <c r="Z128" s="491"/>
      <c r="AA128" s="492"/>
      <c r="AC128" s="490"/>
      <c r="AD128" s="491"/>
      <c r="AE128" s="492"/>
      <c r="AG128" s="490"/>
      <c r="AH128" s="491"/>
      <c r="AI128" s="492"/>
      <c r="AK128" s="490"/>
      <c r="AL128" s="491"/>
      <c r="AM128" s="492"/>
    </row>
    <row r="129" spans="2:39" ht="13.8" hidden="1" customHeight="1" x14ac:dyDescent="0.25">
      <c r="B129" s="93" t="str">
        <f>'Budget Worksheet'!B129</f>
        <v>RA Health Insurance - Spring/Summer</v>
      </c>
      <c r="C129" s="168"/>
      <c r="E129" s="490"/>
      <c r="F129" s="491"/>
      <c r="G129" s="492"/>
      <c r="I129" s="490"/>
      <c r="J129" s="491"/>
      <c r="K129" s="492"/>
      <c r="M129" s="490"/>
      <c r="N129" s="491"/>
      <c r="O129" s="492"/>
      <c r="Q129" s="490"/>
      <c r="R129" s="491"/>
      <c r="S129" s="492"/>
      <c r="U129" s="490"/>
      <c r="V129" s="491"/>
      <c r="W129" s="492"/>
      <c r="Y129" s="490"/>
      <c r="Z129" s="491"/>
      <c r="AA129" s="492"/>
      <c r="AC129" s="490"/>
      <c r="AD129" s="491"/>
      <c r="AE129" s="492"/>
      <c r="AG129" s="490"/>
      <c r="AH129" s="491"/>
      <c r="AI129" s="492"/>
      <c r="AK129" s="490"/>
      <c r="AL129" s="491"/>
      <c r="AM129" s="492"/>
    </row>
    <row r="130" spans="2:39" ht="13.8" hidden="1" customHeight="1" x14ac:dyDescent="0.25">
      <c r="B130" s="93" t="str">
        <f>'Budget Worksheet'!B130</f>
        <v>RA Health Insurance - Summer Only</v>
      </c>
      <c r="C130" s="168"/>
      <c r="E130" s="490"/>
      <c r="F130" s="491"/>
      <c r="G130" s="492"/>
      <c r="I130" s="490"/>
      <c r="J130" s="491"/>
      <c r="K130" s="492"/>
      <c r="M130" s="490"/>
      <c r="N130" s="491"/>
      <c r="O130" s="492"/>
      <c r="Q130" s="490"/>
      <c r="R130" s="491"/>
      <c r="S130" s="492"/>
      <c r="U130" s="490"/>
      <c r="V130" s="491"/>
      <c r="W130" s="492"/>
      <c r="Y130" s="490"/>
      <c r="Z130" s="491"/>
      <c r="AA130" s="492"/>
      <c r="AC130" s="490"/>
      <c r="AD130" s="491"/>
      <c r="AE130" s="492"/>
      <c r="AG130" s="490"/>
      <c r="AH130" s="491"/>
      <c r="AI130" s="492"/>
      <c r="AK130" s="490"/>
      <c r="AL130" s="491"/>
      <c r="AM130" s="492"/>
    </row>
    <row r="131" spans="2:39" x14ac:dyDescent="0.25">
      <c r="B131" s="136">
        <f>'Budget Worksheet'!B131</f>
        <v>0</v>
      </c>
      <c r="C131" s="168"/>
      <c r="E131" s="490"/>
      <c r="F131" s="491"/>
      <c r="G131" s="492"/>
      <c r="I131" s="490"/>
      <c r="J131" s="491"/>
      <c r="K131" s="492"/>
      <c r="M131" s="490"/>
      <c r="N131" s="491"/>
      <c r="O131" s="492"/>
      <c r="Q131" s="490"/>
      <c r="R131" s="491"/>
      <c r="S131" s="492"/>
      <c r="U131" s="490"/>
      <c r="V131" s="491"/>
      <c r="W131" s="492"/>
      <c r="Y131" s="490"/>
      <c r="Z131" s="491"/>
      <c r="AA131" s="492"/>
      <c r="AC131" s="490"/>
      <c r="AD131" s="491"/>
      <c r="AE131" s="492"/>
      <c r="AG131" s="490"/>
      <c r="AH131" s="491"/>
      <c r="AI131" s="492"/>
      <c r="AK131" s="490"/>
      <c r="AL131" s="491"/>
      <c r="AM131" s="492"/>
    </row>
    <row r="132" spans="2:39" x14ac:dyDescent="0.25">
      <c r="B132" s="159" t="str">
        <f>'Budget Worksheet'!B132</f>
        <v>Total Fringe Benefits</v>
      </c>
      <c r="C132" s="197"/>
      <c r="E132" s="490">
        <f>'Budget Worksheet'!H132</f>
        <v>0</v>
      </c>
      <c r="F132" s="491">
        <f>'Budget Worksheet'!K140</f>
        <v>0</v>
      </c>
      <c r="G132" s="492">
        <f>ROUND(E132+F132,0)</f>
        <v>0</v>
      </c>
      <c r="I132" s="490">
        <f>'Budget Worksheet'!L132</f>
        <v>0</v>
      </c>
      <c r="J132" s="491">
        <f>'Budget Worksheet'!O140</f>
        <v>0</v>
      </c>
      <c r="K132" s="492">
        <f>ROUND(I132+J132,0)</f>
        <v>0</v>
      </c>
      <c r="M132" s="490">
        <f>'Budget Worksheet'!P132</f>
        <v>0</v>
      </c>
      <c r="N132" s="491">
        <f>'Budget Worksheet'!S140</f>
        <v>0</v>
      </c>
      <c r="O132" s="492">
        <f>ROUND(M132+N132,0)</f>
        <v>0</v>
      </c>
      <c r="Q132" s="490">
        <f>'Budget Worksheet'!T132</f>
        <v>0</v>
      </c>
      <c r="R132" s="491">
        <f>'Budget Worksheet'!W140</f>
        <v>0</v>
      </c>
      <c r="S132" s="492">
        <f>ROUND(Q132+R132,0)</f>
        <v>0</v>
      </c>
      <c r="U132" s="490">
        <f>'Budget Worksheet'!X132</f>
        <v>0</v>
      </c>
      <c r="V132" s="491">
        <f>'Budget Worksheet'!AA140</f>
        <v>0</v>
      </c>
      <c r="W132" s="492">
        <f>ROUND(U132+V132,0)</f>
        <v>0</v>
      </c>
      <c r="Y132" s="490">
        <f>'Budget Worksheet'!AB132</f>
        <v>0</v>
      </c>
      <c r="Z132" s="491">
        <f>'Budget Worksheet'!AE140</f>
        <v>0</v>
      </c>
      <c r="AA132" s="492">
        <f>ROUND(Y132+Z132,0)</f>
        <v>0</v>
      </c>
      <c r="AC132" s="490">
        <f>'Budget Worksheet'!AF132</f>
        <v>0</v>
      </c>
      <c r="AD132" s="491">
        <f>'Budget Worksheet'!AI140</f>
        <v>0</v>
      </c>
      <c r="AE132" s="492">
        <f>ROUND(AC132+AD132,0)</f>
        <v>0</v>
      </c>
      <c r="AG132" s="490"/>
      <c r="AH132" s="491"/>
      <c r="AI132" s="492"/>
      <c r="AK132" s="490">
        <f>'Budget Worksheet'!AN132</f>
        <v>0</v>
      </c>
      <c r="AL132" s="491">
        <f>'Budget Worksheet'!AQ140</f>
        <v>0</v>
      </c>
      <c r="AM132" s="492">
        <f>ROUND(AK132+AL132,0)</f>
        <v>0</v>
      </c>
    </row>
    <row r="133" spans="2:39" x14ac:dyDescent="0.25">
      <c r="B133" s="159">
        <f>'Budget Worksheet'!B133</f>
        <v>0</v>
      </c>
      <c r="C133" s="197"/>
      <c r="E133" s="490"/>
      <c r="F133" s="491"/>
      <c r="G133" s="492"/>
      <c r="I133" s="490"/>
      <c r="J133" s="491"/>
      <c r="K133" s="492"/>
      <c r="M133" s="490"/>
      <c r="N133" s="491"/>
      <c r="O133" s="492"/>
      <c r="Q133" s="490"/>
      <c r="R133" s="491"/>
      <c r="S133" s="492"/>
      <c r="U133" s="490"/>
      <c r="V133" s="491"/>
      <c r="W133" s="492"/>
      <c r="Y133" s="490"/>
      <c r="Z133" s="491"/>
      <c r="AA133" s="492"/>
      <c r="AC133" s="490"/>
      <c r="AD133" s="491"/>
      <c r="AE133" s="492"/>
      <c r="AG133" s="490"/>
      <c r="AH133" s="491"/>
      <c r="AI133" s="492"/>
      <c r="AK133" s="490"/>
      <c r="AL133" s="491"/>
      <c r="AM133" s="492"/>
    </row>
    <row r="134" spans="2:39" x14ac:dyDescent="0.25">
      <c r="B134" s="145" t="str">
        <f>'Budget Worksheet'!B134</f>
        <v>Tuition Compensation</v>
      </c>
      <c r="C134" s="146"/>
      <c r="E134" s="493"/>
      <c r="F134" s="494"/>
      <c r="G134" s="495"/>
      <c r="I134" s="493"/>
      <c r="J134" s="494"/>
      <c r="K134" s="495"/>
      <c r="M134" s="493"/>
      <c r="N134" s="494"/>
      <c r="O134" s="495"/>
      <c r="Q134" s="493"/>
      <c r="R134" s="494"/>
      <c r="S134" s="495"/>
      <c r="U134" s="493"/>
      <c r="V134" s="494"/>
      <c r="W134" s="495"/>
      <c r="Y134" s="493"/>
      <c r="Z134" s="494"/>
      <c r="AA134" s="495"/>
      <c r="AC134" s="493"/>
      <c r="AD134" s="494"/>
      <c r="AE134" s="495"/>
      <c r="AG134" s="493"/>
      <c r="AH134" s="494"/>
      <c r="AI134" s="495"/>
      <c r="AK134" s="493"/>
      <c r="AL134" s="494"/>
      <c r="AM134" s="495"/>
    </row>
    <row r="135" spans="2:39" ht="13.8" hidden="1" customHeight="1" x14ac:dyDescent="0.25">
      <c r="B135" s="94" t="str">
        <f>'Budget Worksheet'!B135</f>
        <v>Research Assistant(s)</v>
      </c>
      <c r="C135" s="168"/>
      <c r="E135" s="490"/>
      <c r="F135" s="491"/>
      <c r="G135" s="492"/>
      <c r="I135" s="490"/>
      <c r="J135" s="491"/>
      <c r="K135" s="492"/>
      <c r="M135" s="490"/>
      <c r="N135" s="491"/>
      <c r="O135" s="492"/>
      <c r="Q135" s="490"/>
      <c r="R135" s="491"/>
      <c r="S135" s="492"/>
      <c r="U135" s="490"/>
      <c r="V135" s="491"/>
      <c r="W135" s="492"/>
      <c r="Y135" s="490"/>
      <c r="Z135" s="491"/>
      <c r="AA135" s="492"/>
      <c r="AC135" s="490"/>
      <c r="AD135" s="491"/>
      <c r="AE135" s="492"/>
      <c r="AG135" s="490"/>
      <c r="AH135" s="491"/>
      <c r="AI135" s="492"/>
      <c r="AK135" s="490"/>
      <c r="AL135" s="491"/>
      <c r="AM135" s="492"/>
    </row>
    <row r="136" spans="2:39" ht="13.8" hidden="1" customHeight="1" x14ac:dyDescent="0.25">
      <c r="B136" s="94" t="str">
        <f>'Budget Worksheet'!B136</f>
        <v>Research Assistant(s)</v>
      </c>
      <c r="C136" s="168"/>
      <c r="E136" s="490"/>
      <c r="F136" s="491"/>
      <c r="G136" s="492"/>
      <c r="I136" s="490"/>
      <c r="J136" s="491"/>
      <c r="K136" s="492"/>
      <c r="M136" s="490"/>
      <c r="N136" s="491"/>
      <c r="O136" s="492"/>
      <c r="Q136" s="490"/>
      <c r="R136" s="491"/>
      <c r="S136" s="492"/>
      <c r="U136" s="490"/>
      <c r="V136" s="491"/>
      <c r="W136" s="492"/>
      <c r="Y136" s="490"/>
      <c r="Z136" s="491"/>
      <c r="AA136" s="492"/>
      <c r="AC136" s="490"/>
      <c r="AD136" s="491"/>
      <c r="AE136" s="492"/>
      <c r="AG136" s="490"/>
      <c r="AH136" s="491"/>
      <c r="AI136" s="492"/>
      <c r="AK136" s="490"/>
      <c r="AL136" s="491"/>
      <c r="AM136" s="492"/>
    </row>
    <row r="137" spans="2:39" ht="13.8" hidden="1" customHeight="1" x14ac:dyDescent="0.25">
      <c r="B137" s="94" t="str">
        <f>'Budget Worksheet'!B137</f>
        <v>Research Assistant(s)</v>
      </c>
      <c r="C137" s="168"/>
      <c r="E137" s="490"/>
      <c r="F137" s="491"/>
      <c r="G137" s="492"/>
      <c r="I137" s="490"/>
      <c r="J137" s="491"/>
      <c r="K137" s="492"/>
      <c r="M137" s="490"/>
      <c r="N137" s="491"/>
      <c r="O137" s="492"/>
      <c r="Q137" s="490"/>
      <c r="R137" s="491"/>
      <c r="S137" s="492"/>
      <c r="U137" s="490"/>
      <c r="V137" s="491"/>
      <c r="W137" s="492"/>
      <c r="Y137" s="490"/>
      <c r="Z137" s="491"/>
      <c r="AA137" s="492"/>
      <c r="AC137" s="490"/>
      <c r="AD137" s="491"/>
      <c r="AE137" s="492"/>
      <c r="AG137" s="490"/>
      <c r="AH137" s="491"/>
      <c r="AI137" s="492"/>
      <c r="AK137" s="490"/>
      <c r="AL137" s="491"/>
      <c r="AM137" s="492"/>
    </row>
    <row r="138" spans="2:39" ht="13.8" hidden="1" customHeight="1" x14ac:dyDescent="0.25">
      <c r="B138" s="94" t="str">
        <f>'Budget Worksheet'!B138</f>
        <v>Research Assistant(s)</v>
      </c>
      <c r="C138" s="168"/>
      <c r="E138" s="490"/>
      <c r="F138" s="491"/>
      <c r="G138" s="492"/>
      <c r="I138" s="490"/>
      <c r="J138" s="491"/>
      <c r="K138" s="492"/>
      <c r="M138" s="490"/>
      <c r="N138" s="491"/>
      <c r="O138" s="492"/>
      <c r="Q138" s="490"/>
      <c r="R138" s="491"/>
      <c r="S138" s="492"/>
      <c r="U138" s="490"/>
      <c r="V138" s="491"/>
      <c r="W138" s="492"/>
      <c r="Y138" s="490"/>
      <c r="Z138" s="491"/>
      <c r="AA138" s="492"/>
      <c r="AC138" s="490"/>
      <c r="AD138" s="491"/>
      <c r="AE138" s="492"/>
      <c r="AG138" s="490"/>
      <c r="AH138" s="491"/>
      <c r="AI138" s="492"/>
      <c r="AK138" s="490"/>
      <c r="AL138" s="491"/>
      <c r="AM138" s="492"/>
    </row>
    <row r="139" spans="2:39" x14ac:dyDescent="0.25">
      <c r="B139" s="204">
        <f>'Budget Worksheet'!B139</f>
        <v>0</v>
      </c>
      <c r="C139" s="205"/>
      <c r="E139" s="490"/>
      <c r="F139" s="491"/>
      <c r="G139" s="492"/>
      <c r="I139" s="490"/>
      <c r="J139" s="491"/>
      <c r="K139" s="492"/>
      <c r="M139" s="490"/>
      <c r="N139" s="491"/>
      <c r="O139" s="492"/>
      <c r="Q139" s="490"/>
      <c r="R139" s="491"/>
      <c r="S139" s="492"/>
      <c r="U139" s="490"/>
      <c r="V139" s="491"/>
      <c r="W139" s="492"/>
      <c r="Y139" s="490"/>
      <c r="Z139" s="491"/>
      <c r="AA139" s="492"/>
      <c r="AC139" s="490"/>
      <c r="AD139" s="491"/>
      <c r="AE139" s="492"/>
      <c r="AG139" s="490"/>
      <c r="AH139" s="491"/>
      <c r="AI139" s="492"/>
      <c r="AK139" s="490"/>
      <c r="AL139" s="491"/>
      <c r="AM139" s="492"/>
    </row>
    <row r="140" spans="2:39" x14ac:dyDescent="0.25">
      <c r="B140" s="159" t="str">
        <f>'Budget Worksheet'!B140</f>
        <v>Total Tuition Compensation</v>
      </c>
      <c r="C140" s="137"/>
      <c r="E140" s="490"/>
      <c r="F140" s="491"/>
      <c r="G140" s="492">
        <f>ROUND(E140+F140,0)</f>
        <v>0</v>
      </c>
      <c r="I140" s="490"/>
      <c r="J140" s="491"/>
      <c r="K140" s="492">
        <f>ROUND(I140+J140,0)</f>
        <v>0</v>
      </c>
      <c r="M140" s="490"/>
      <c r="N140" s="491"/>
      <c r="O140" s="492">
        <f>ROUND(M140+N140,0)</f>
        <v>0</v>
      </c>
      <c r="Q140" s="490"/>
      <c r="R140" s="491"/>
      <c r="S140" s="492">
        <f>ROUND(Q140+R140,0)</f>
        <v>0</v>
      </c>
      <c r="U140" s="490"/>
      <c r="V140" s="491"/>
      <c r="W140" s="492">
        <f>ROUND(U140+V140,0)</f>
        <v>0</v>
      </c>
      <c r="Y140" s="490"/>
      <c r="Z140" s="491"/>
      <c r="AA140" s="492">
        <f>ROUND(Y140+Z140,0)</f>
        <v>0</v>
      </c>
      <c r="AC140" s="490"/>
      <c r="AD140" s="491"/>
      <c r="AE140" s="492">
        <f>ROUND(AC140+AD140,0)</f>
        <v>0</v>
      </c>
      <c r="AG140" s="490"/>
      <c r="AH140" s="491"/>
      <c r="AI140" s="492"/>
      <c r="AK140" s="490"/>
      <c r="AL140" s="491"/>
      <c r="AM140" s="492">
        <f>ROUND(AK140+AL140,0)</f>
        <v>0</v>
      </c>
    </row>
    <row r="141" spans="2:39" ht="14.4" thickBot="1" x14ac:dyDescent="0.3">
      <c r="B141" s="206">
        <f>'Budget Worksheet'!B141</f>
        <v>0</v>
      </c>
      <c r="C141" s="207"/>
      <c r="E141" s="497"/>
      <c r="F141" s="498"/>
      <c r="G141" s="499"/>
      <c r="I141" s="497"/>
      <c r="J141" s="498"/>
      <c r="K141" s="499"/>
      <c r="M141" s="497"/>
      <c r="N141" s="498"/>
      <c r="O141" s="499"/>
      <c r="Q141" s="497"/>
      <c r="R141" s="498"/>
      <c r="S141" s="499"/>
      <c r="U141" s="497"/>
      <c r="V141" s="498"/>
      <c r="W141" s="499"/>
      <c r="Y141" s="497"/>
      <c r="Z141" s="498"/>
      <c r="AA141" s="499"/>
      <c r="AC141" s="497"/>
      <c r="AD141" s="498"/>
      <c r="AE141" s="499"/>
      <c r="AG141" s="497"/>
      <c r="AH141" s="498"/>
      <c r="AI141" s="499"/>
      <c r="AK141" s="497"/>
      <c r="AL141" s="498"/>
      <c r="AM141" s="499"/>
    </row>
    <row r="142" spans="2:39" ht="14.4" thickTop="1" x14ac:dyDescent="0.25">
      <c r="B142" s="526" t="str">
        <f>'Budget Worksheet'!B142</f>
        <v>Total Salaries, Wages &amp; Fringe Benefits</v>
      </c>
      <c r="C142" s="527"/>
      <c r="E142" s="500">
        <f>'Budget Worksheet'!H142</f>
        <v>0</v>
      </c>
      <c r="F142" s="512">
        <f>'Budget Worksheet'!K142</f>
        <v>0</v>
      </c>
      <c r="G142" s="513">
        <f>ROUND(E142+F142,0)</f>
        <v>0</v>
      </c>
      <c r="I142" s="500">
        <f>'Budget Worksheet'!L142</f>
        <v>0</v>
      </c>
      <c r="J142" s="512">
        <f>'Budget Worksheet'!O142</f>
        <v>0</v>
      </c>
      <c r="K142" s="513">
        <f>ROUND(I142+J142,0)</f>
        <v>0</v>
      </c>
      <c r="M142" s="500">
        <f>'Budget Worksheet'!P142</f>
        <v>0</v>
      </c>
      <c r="N142" s="512">
        <f>'Budget Worksheet'!S142</f>
        <v>0</v>
      </c>
      <c r="O142" s="513">
        <f>ROUND(M142+N142,0)</f>
        <v>0</v>
      </c>
      <c r="Q142" s="500">
        <f>'Budget Worksheet'!T142</f>
        <v>0</v>
      </c>
      <c r="R142" s="512">
        <f>'Budget Worksheet'!W142</f>
        <v>0</v>
      </c>
      <c r="S142" s="513">
        <f>ROUND(Q142+R142,0)</f>
        <v>0</v>
      </c>
      <c r="U142" s="500">
        <f>'Budget Worksheet'!X142</f>
        <v>0</v>
      </c>
      <c r="V142" s="512">
        <f>'Budget Worksheet'!AA142</f>
        <v>0</v>
      </c>
      <c r="W142" s="513">
        <f>ROUND(U142+V142,0)</f>
        <v>0</v>
      </c>
      <c r="Y142" s="500">
        <f>'Budget Worksheet'!AB142</f>
        <v>0</v>
      </c>
      <c r="Z142" s="512">
        <f>'Budget Worksheet'!AE142</f>
        <v>0</v>
      </c>
      <c r="AA142" s="513">
        <f>ROUND(Y142+Z142,0)</f>
        <v>0</v>
      </c>
      <c r="AC142" s="500">
        <f>'Budget Worksheet'!AF142</f>
        <v>0</v>
      </c>
      <c r="AD142" s="512">
        <f>'Budget Worksheet'!AI142</f>
        <v>0</v>
      </c>
      <c r="AE142" s="513">
        <f>ROUND(AC142+AD142,0)</f>
        <v>0</v>
      </c>
      <c r="AG142" s="500"/>
      <c r="AH142" s="512"/>
      <c r="AI142" s="513"/>
      <c r="AK142" s="500">
        <f>'Budget Worksheet'!AN142</f>
        <v>0</v>
      </c>
      <c r="AL142" s="512">
        <f>'Budget Worksheet'!AQ142</f>
        <v>0</v>
      </c>
      <c r="AM142" s="513">
        <f>ROUND(AK142+AL142,0)</f>
        <v>0</v>
      </c>
    </row>
    <row r="143" spans="2:39" x14ac:dyDescent="0.25">
      <c r="B143" s="370"/>
      <c r="C143" s="371"/>
      <c r="E143" s="500"/>
      <c r="F143" s="491"/>
      <c r="G143" s="492"/>
      <c r="I143" s="500"/>
      <c r="J143" s="491"/>
      <c r="K143" s="492"/>
      <c r="M143" s="500"/>
      <c r="N143" s="491"/>
      <c r="O143" s="492"/>
      <c r="Q143" s="500"/>
      <c r="R143" s="491"/>
      <c r="S143" s="492"/>
      <c r="U143" s="500"/>
      <c r="V143" s="491"/>
      <c r="W143" s="492"/>
      <c r="Y143" s="500"/>
      <c r="Z143" s="491"/>
      <c r="AA143" s="492"/>
      <c r="AC143" s="500"/>
      <c r="AD143" s="491"/>
      <c r="AE143" s="492"/>
      <c r="AG143" s="500"/>
      <c r="AH143" s="491"/>
      <c r="AI143" s="492"/>
      <c r="AK143" s="500"/>
      <c r="AL143" s="491"/>
      <c r="AM143" s="492"/>
    </row>
    <row r="144" spans="2:39" ht="16.2" thickBot="1" x14ac:dyDescent="0.35">
      <c r="B144" s="397" t="str">
        <f>'Budget Worksheet'!B144</f>
        <v>Non-Salary:</v>
      </c>
      <c r="C144" s="385"/>
      <c r="E144" s="501"/>
      <c r="F144" s="502"/>
      <c r="G144" s="503"/>
      <c r="I144" s="501"/>
      <c r="J144" s="502"/>
      <c r="K144" s="503"/>
      <c r="M144" s="501"/>
      <c r="N144" s="502"/>
      <c r="O144" s="503"/>
      <c r="Q144" s="501"/>
      <c r="R144" s="502"/>
      <c r="S144" s="503"/>
      <c r="U144" s="501"/>
      <c r="V144" s="502"/>
      <c r="W144" s="503"/>
      <c r="Y144" s="501"/>
      <c r="Z144" s="502"/>
      <c r="AA144" s="503"/>
      <c r="AC144" s="501"/>
      <c r="AD144" s="502"/>
      <c r="AE144" s="503"/>
      <c r="AG144" s="501"/>
      <c r="AH144" s="502"/>
      <c r="AI144" s="503"/>
      <c r="AK144" s="501"/>
      <c r="AL144" s="502"/>
      <c r="AM144" s="503"/>
    </row>
    <row r="145" spans="2:39" x14ac:dyDescent="0.25">
      <c r="B145" s="218" t="str">
        <f>'Budget Worksheet'!B145</f>
        <v>Equipment Cost</v>
      </c>
      <c r="C145" s="219"/>
      <c r="E145" s="493"/>
      <c r="F145" s="494"/>
      <c r="G145" s="495"/>
      <c r="I145" s="493"/>
      <c r="J145" s="494"/>
      <c r="K145" s="495"/>
      <c r="M145" s="493"/>
      <c r="N145" s="494"/>
      <c r="O145" s="495"/>
      <c r="Q145" s="493"/>
      <c r="R145" s="494"/>
      <c r="S145" s="495"/>
      <c r="U145" s="493"/>
      <c r="V145" s="494"/>
      <c r="W145" s="495"/>
      <c r="Y145" s="493"/>
      <c r="Z145" s="494"/>
      <c r="AA145" s="495"/>
      <c r="AC145" s="493"/>
      <c r="AD145" s="494"/>
      <c r="AE145" s="495"/>
      <c r="AG145" s="493"/>
      <c r="AH145" s="494"/>
      <c r="AI145" s="495"/>
      <c r="AK145" s="493"/>
      <c r="AL145" s="494"/>
      <c r="AM145" s="495"/>
    </row>
    <row r="146" spans="2:39" ht="13.8" hidden="1" customHeight="1" x14ac:dyDescent="0.25">
      <c r="B146" s="136" t="str">
        <f>'Budget Worksheet'!B146</f>
        <v>Equipment #1</v>
      </c>
      <c r="C146" s="216"/>
      <c r="E146" s="490"/>
      <c r="F146" s="491"/>
      <c r="G146" s="492"/>
      <c r="I146" s="490"/>
      <c r="J146" s="491"/>
      <c r="K146" s="492"/>
      <c r="M146" s="490"/>
      <c r="N146" s="491"/>
      <c r="O146" s="492"/>
      <c r="Q146" s="490"/>
      <c r="R146" s="491"/>
      <c r="S146" s="492"/>
      <c r="U146" s="490"/>
      <c r="V146" s="491"/>
      <c r="W146" s="492"/>
      <c r="Y146" s="490"/>
      <c r="Z146" s="491"/>
      <c r="AA146" s="492"/>
      <c r="AC146" s="490"/>
      <c r="AD146" s="491"/>
      <c r="AE146" s="492"/>
      <c r="AG146" s="490"/>
      <c r="AH146" s="491"/>
      <c r="AI146" s="492"/>
      <c r="AK146" s="490"/>
      <c r="AL146" s="491"/>
      <c r="AM146" s="492"/>
    </row>
    <row r="147" spans="2:39" ht="13.8" hidden="1" customHeight="1" x14ac:dyDescent="0.25">
      <c r="B147" s="136" t="str">
        <f>'Budget Worksheet'!B147</f>
        <v>Equipment #2</v>
      </c>
      <c r="C147" s="216"/>
      <c r="E147" s="490"/>
      <c r="F147" s="491"/>
      <c r="G147" s="492"/>
      <c r="I147" s="490"/>
      <c r="J147" s="491"/>
      <c r="K147" s="492"/>
      <c r="M147" s="490"/>
      <c r="N147" s="491"/>
      <c r="O147" s="492"/>
      <c r="Q147" s="490"/>
      <c r="R147" s="491"/>
      <c r="S147" s="492"/>
      <c r="U147" s="490"/>
      <c r="V147" s="491"/>
      <c r="W147" s="492"/>
      <c r="Y147" s="490"/>
      <c r="Z147" s="491"/>
      <c r="AA147" s="492"/>
      <c r="AC147" s="490"/>
      <c r="AD147" s="491"/>
      <c r="AE147" s="492"/>
      <c r="AG147" s="490"/>
      <c r="AH147" s="491"/>
      <c r="AI147" s="492"/>
      <c r="AK147" s="490"/>
      <c r="AL147" s="491"/>
      <c r="AM147" s="492"/>
    </row>
    <row r="148" spans="2:39" ht="13.8" hidden="1" customHeight="1" x14ac:dyDescent="0.25">
      <c r="B148" s="136" t="str">
        <f>'Budget Worksheet'!B148</f>
        <v>Equipment #3</v>
      </c>
      <c r="C148" s="216"/>
      <c r="E148" s="490"/>
      <c r="F148" s="491"/>
      <c r="G148" s="492"/>
      <c r="I148" s="490"/>
      <c r="J148" s="491"/>
      <c r="K148" s="492"/>
      <c r="M148" s="490"/>
      <c r="N148" s="491"/>
      <c r="O148" s="492"/>
      <c r="Q148" s="490"/>
      <c r="R148" s="491"/>
      <c r="S148" s="492"/>
      <c r="U148" s="490"/>
      <c r="V148" s="491"/>
      <c r="W148" s="492"/>
      <c r="Y148" s="490"/>
      <c r="Z148" s="491"/>
      <c r="AA148" s="492"/>
      <c r="AC148" s="490"/>
      <c r="AD148" s="491"/>
      <c r="AE148" s="492"/>
      <c r="AG148" s="490"/>
      <c r="AH148" s="491"/>
      <c r="AI148" s="492"/>
      <c r="AK148" s="490"/>
      <c r="AL148" s="491"/>
      <c r="AM148" s="492"/>
    </row>
    <row r="149" spans="2:39" s="392" customFormat="1" ht="13.8" hidden="1" customHeight="1" x14ac:dyDescent="0.25">
      <c r="B149" s="136" t="str">
        <f>'Budget Worksheet'!B149</f>
        <v>Equipment #4</v>
      </c>
      <c r="C149" s="216"/>
      <c r="E149" s="490"/>
      <c r="F149" s="491"/>
      <c r="G149" s="492"/>
      <c r="I149" s="490"/>
      <c r="J149" s="491"/>
      <c r="K149" s="492"/>
      <c r="M149" s="490"/>
      <c r="N149" s="491"/>
      <c r="O149" s="492"/>
      <c r="Q149" s="490"/>
      <c r="R149" s="491"/>
      <c r="S149" s="492"/>
      <c r="U149" s="490"/>
      <c r="V149" s="491"/>
      <c r="W149" s="492"/>
      <c r="Y149" s="490"/>
      <c r="Z149" s="491"/>
      <c r="AA149" s="492"/>
      <c r="AC149" s="490"/>
      <c r="AD149" s="491"/>
      <c r="AE149" s="492"/>
      <c r="AG149" s="490"/>
      <c r="AH149" s="491"/>
      <c r="AI149" s="492"/>
      <c r="AK149" s="490"/>
      <c r="AL149" s="491"/>
      <c r="AM149" s="492"/>
    </row>
    <row r="150" spans="2:39" s="392" customFormat="1" x14ac:dyDescent="0.25">
      <c r="B150" s="136">
        <f>'Budget Worksheet'!B150</f>
        <v>0</v>
      </c>
      <c r="C150" s="216"/>
      <c r="E150" s="490"/>
      <c r="F150" s="491"/>
      <c r="G150" s="492"/>
      <c r="I150" s="490"/>
      <c r="J150" s="491"/>
      <c r="K150" s="492"/>
      <c r="M150" s="490"/>
      <c r="N150" s="491"/>
      <c r="O150" s="492"/>
      <c r="Q150" s="490"/>
      <c r="R150" s="491"/>
      <c r="S150" s="492"/>
      <c r="U150" s="490"/>
      <c r="V150" s="491"/>
      <c r="W150" s="492"/>
      <c r="Y150" s="490"/>
      <c r="Z150" s="491"/>
      <c r="AA150" s="492"/>
      <c r="AC150" s="490"/>
      <c r="AD150" s="491"/>
      <c r="AE150" s="492"/>
      <c r="AG150" s="490"/>
      <c r="AH150" s="491"/>
      <c r="AI150" s="492"/>
      <c r="AK150" s="490"/>
      <c r="AL150" s="491"/>
      <c r="AM150" s="492"/>
    </row>
    <row r="151" spans="2:39" s="392" customFormat="1" x14ac:dyDescent="0.25">
      <c r="B151" s="159" t="str">
        <f>'Budget Worksheet'!B151</f>
        <v>Total Equipment</v>
      </c>
      <c r="C151" s="216"/>
      <c r="E151" s="490">
        <f>'Budget Worksheet'!H151</f>
        <v>0</v>
      </c>
      <c r="F151" s="491">
        <f>'Budget Worksheet'!K151</f>
        <v>0</v>
      </c>
      <c r="G151" s="492">
        <f>ROUND(E151+F151,0)</f>
        <v>0</v>
      </c>
      <c r="I151" s="490">
        <f>'Budget Worksheet'!L151</f>
        <v>0</v>
      </c>
      <c r="J151" s="491">
        <f>'Budget Worksheet'!O151</f>
        <v>0</v>
      </c>
      <c r="K151" s="492">
        <f>ROUND(I151+J151,0)</f>
        <v>0</v>
      </c>
      <c r="M151" s="490">
        <f>'Budget Worksheet'!P151</f>
        <v>0</v>
      </c>
      <c r="N151" s="491">
        <f>'Budget Worksheet'!S151</f>
        <v>0</v>
      </c>
      <c r="O151" s="492">
        <f>ROUND(M151+N151,0)</f>
        <v>0</v>
      </c>
      <c r="Q151" s="490">
        <f>'Budget Worksheet'!T151</f>
        <v>0</v>
      </c>
      <c r="R151" s="491">
        <f>'Budget Worksheet'!W151</f>
        <v>0</v>
      </c>
      <c r="S151" s="492">
        <f>ROUND(Q151+R151,0)</f>
        <v>0</v>
      </c>
      <c r="U151" s="490">
        <f>'Budget Worksheet'!X151</f>
        <v>0</v>
      </c>
      <c r="V151" s="491">
        <f>'Budget Worksheet'!AA151</f>
        <v>0</v>
      </c>
      <c r="W151" s="492">
        <f>ROUND(U151+V151,0)</f>
        <v>0</v>
      </c>
      <c r="Y151" s="490">
        <f>'Budget Worksheet'!AB151</f>
        <v>0</v>
      </c>
      <c r="Z151" s="491">
        <f>'Budget Worksheet'!AE151</f>
        <v>0</v>
      </c>
      <c r="AA151" s="492">
        <f>ROUND(Y151+Z151,0)</f>
        <v>0</v>
      </c>
      <c r="AC151" s="490">
        <f>'Budget Worksheet'!AF151</f>
        <v>0</v>
      </c>
      <c r="AD151" s="491">
        <f>'Budget Worksheet'!AI151</f>
        <v>0</v>
      </c>
      <c r="AE151" s="492">
        <f>ROUND(AC151+AD151,0)</f>
        <v>0</v>
      </c>
      <c r="AG151" s="490"/>
      <c r="AH151" s="491"/>
      <c r="AI151" s="492"/>
      <c r="AK151" s="490">
        <f>'Budget Worksheet'!AN151</f>
        <v>0</v>
      </c>
      <c r="AL151" s="491">
        <f>'Budget Worksheet'!AQ151</f>
        <v>0</v>
      </c>
      <c r="AM151" s="492">
        <f>ROUND(AK151+AL151,0)</f>
        <v>0</v>
      </c>
    </row>
    <row r="152" spans="2:39" s="392" customFormat="1" x14ac:dyDescent="0.25">
      <c r="B152" s="136">
        <f>'Budget Worksheet'!B152</f>
        <v>0</v>
      </c>
      <c r="C152" s="216"/>
      <c r="E152" s="490"/>
      <c r="F152" s="491"/>
      <c r="G152" s="492"/>
      <c r="I152" s="490"/>
      <c r="J152" s="491"/>
      <c r="K152" s="492"/>
      <c r="M152" s="490"/>
      <c r="N152" s="491"/>
      <c r="O152" s="492"/>
      <c r="Q152" s="490"/>
      <c r="R152" s="491"/>
      <c r="S152" s="492"/>
      <c r="U152" s="490"/>
      <c r="V152" s="491"/>
      <c r="W152" s="492"/>
      <c r="Y152" s="490"/>
      <c r="Z152" s="491"/>
      <c r="AA152" s="492"/>
      <c r="AC152" s="490"/>
      <c r="AD152" s="491"/>
      <c r="AE152" s="492"/>
      <c r="AG152" s="490"/>
      <c r="AH152" s="491"/>
      <c r="AI152" s="492"/>
      <c r="AK152" s="490"/>
      <c r="AL152" s="491"/>
      <c r="AM152" s="492"/>
    </row>
    <row r="153" spans="2:39" s="392" customFormat="1" x14ac:dyDescent="0.25">
      <c r="B153" s="218" t="str">
        <f>'Budget Worksheet'!B153</f>
        <v>Travel Cost</v>
      </c>
      <c r="C153" s="219"/>
      <c r="E153" s="493"/>
      <c r="F153" s="494"/>
      <c r="G153" s="495"/>
      <c r="I153" s="493"/>
      <c r="J153" s="494"/>
      <c r="K153" s="495"/>
      <c r="M153" s="493"/>
      <c r="N153" s="494"/>
      <c r="O153" s="495"/>
      <c r="Q153" s="493"/>
      <c r="R153" s="494"/>
      <c r="S153" s="495"/>
      <c r="U153" s="493"/>
      <c r="V153" s="494"/>
      <c r="W153" s="495"/>
      <c r="Y153" s="493"/>
      <c r="Z153" s="494"/>
      <c r="AA153" s="495"/>
      <c r="AC153" s="493"/>
      <c r="AD153" s="494"/>
      <c r="AE153" s="495"/>
      <c r="AG153" s="493"/>
      <c r="AH153" s="494"/>
      <c r="AI153" s="495"/>
      <c r="AK153" s="493"/>
      <c r="AL153" s="494"/>
      <c r="AM153" s="495"/>
    </row>
    <row r="154" spans="2:39" s="392" customFormat="1" ht="13.8" hidden="1" customHeight="1" x14ac:dyDescent="0.25">
      <c r="B154" s="136" t="str">
        <f>'Budget Worksheet'!B154</f>
        <v>Travel #1</v>
      </c>
      <c r="C154" s="216"/>
      <c r="E154" s="490"/>
      <c r="F154" s="491"/>
      <c r="G154" s="492"/>
      <c r="I154" s="490"/>
      <c r="J154" s="491"/>
      <c r="K154" s="492"/>
      <c r="M154" s="490"/>
      <c r="N154" s="491"/>
      <c r="O154" s="492"/>
      <c r="Q154" s="490"/>
      <c r="R154" s="491"/>
      <c r="S154" s="492"/>
      <c r="U154" s="490"/>
      <c r="V154" s="491"/>
      <c r="W154" s="492"/>
      <c r="Y154" s="490"/>
      <c r="Z154" s="491"/>
      <c r="AA154" s="492"/>
      <c r="AC154" s="490"/>
      <c r="AD154" s="491"/>
      <c r="AE154" s="492"/>
      <c r="AG154" s="490"/>
      <c r="AH154" s="491"/>
      <c r="AI154" s="492"/>
      <c r="AK154" s="490"/>
      <c r="AL154" s="491"/>
      <c r="AM154" s="492"/>
    </row>
    <row r="155" spans="2:39" ht="13.8" hidden="1" customHeight="1" x14ac:dyDescent="0.25">
      <c r="B155" s="136" t="str">
        <f>'Budget Worksheet'!B155</f>
        <v>Travel #2</v>
      </c>
      <c r="C155" s="216"/>
      <c r="E155" s="490"/>
      <c r="F155" s="491"/>
      <c r="G155" s="492"/>
      <c r="I155" s="490"/>
      <c r="J155" s="491"/>
      <c r="K155" s="492"/>
      <c r="M155" s="490"/>
      <c r="N155" s="491"/>
      <c r="O155" s="492"/>
      <c r="Q155" s="490"/>
      <c r="R155" s="491"/>
      <c r="S155" s="492"/>
      <c r="U155" s="490"/>
      <c r="V155" s="491"/>
      <c r="W155" s="492"/>
      <c r="Y155" s="490"/>
      <c r="Z155" s="491"/>
      <c r="AA155" s="492"/>
      <c r="AC155" s="490"/>
      <c r="AD155" s="491"/>
      <c r="AE155" s="492"/>
      <c r="AG155" s="490"/>
      <c r="AH155" s="491"/>
      <c r="AI155" s="492"/>
      <c r="AK155" s="490"/>
      <c r="AL155" s="491"/>
      <c r="AM155" s="492"/>
    </row>
    <row r="156" spans="2:39" ht="13.8" hidden="1" customHeight="1" x14ac:dyDescent="0.25">
      <c r="B156" s="136" t="str">
        <f>'Budget Worksheet'!B156</f>
        <v>Travel #3</v>
      </c>
      <c r="C156" s="216"/>
      <c r="E156" s="490"/>
      <c r="F156" s="491"/>
      <c r="G156" s="492"/>
      <c r="I156" s="490"/>
      <c r="J156" s="491"/>
      <c r="K156" s="492"/>
      <c r="M156" s="490"/>
      <c r="N156" s="491"/>
      <c r="O156" s="492"/>
      <c r="Q156" s="490"/>
      <c r="R156" s="491"/>
      <c r="S156" s="492"/>
      <c r="U156" s="490"/>
      <c r="V156" s="491"/>
      <c r="W156" s="492"/>
      <c r="Y156" s="490"/>
      <c r="Z156" s="491"/>
      <c r="AA156" s="492"/>
      <c r="AC156" s="490"/>
      <c r="AD156" s="491"/>
      <c r="AE156" s="492"/>
      <c r="AG156" s="490"/>
      <c r="AH156" s="491"/>
      <c r="AI156" s="492"/>
      <c r="AK156" s="490"/>
      <c r="AL156" s="491"/>
      <c r="AM156" s="492"/>
    </row>
    <row r="157" spans="2:39" ht="13.8" hidden="1" customHeight="1" x14ac:dyDescent="0.25">
      <c r="B157" s="136" t="str">
        <f>'Budget Worksheet'!B157</f>
        <v>Travel #4</v>
      </c>
      <c r="C157" s="216"/>
      <c r="E157" s="490"/>
      <c r="F157" s="491"/>
      <c r="G157" s="492"/>
      <c r="I157" s="490"/>
      <c r="J157" s="491"/>
      <c r="K157" s="492"/>
      <c r="M157" s="490"/>
      <c r="N157" s="491"/>
      <c r="O157" s="492"/>
      <c r="Q157" s="490"/>
      <c r="R157" s="491"/>
      <c r="S157" s="492"/>
      <c r="U157" s="490"/>
      <c r="V157" s="491"/>
      <c r="W157" s="492"/>
      <c r="Y157" s="490"/>
      <c r="Z157" s="491"/>
      <c r="AA157" s="492"/>
      <c r="AC157" s="490"/>
      <c r="AD157" s="491"/>
      <c r="AE157" s="492"/>
      <c r="AG157" s="490"/>
      <c r="AH157" s="491"/>
      <c r="AI157" s="492"/>
      <c r="AK157" s="490"/>
      <c r="AL157" s="491"/>
      <c r="AM157" s="492"/>
    </row>
    <row r="158" spans="2:39" x14ac:dyDescent="0.25">
      <c r="B158" s="136">
        <f>'Budget Worksheet'!B158</f>
        <v>0</v>
      </c>
      <c r="C158" s="216"/>
      <c r="E158" s="490"/>
      <c r="F158" s="491"/>
      <c r="G158" s="492"/>
      <c r="I158" s="490"/>
      <c r="J158" s="491"/>
      <c r="K158" s="492"/>
      <c r="M158" s="490"/>
      <c r="N158" s="491"/>
      <c r="O158" s="492"/>
      <c r="Q158" s="490"/>
      <c r="R158" s="491"/>
      <c r="S158" s="492"/>
      <c r="U158" s="490"/>
      <c r="V158" s="491"/>
      <c r="W158" s="492"/>
      <c r="Y158" s="490"/>
      <c r="Z158" s="491"/>
      <c r="AA158" s="492"/>
      <c r="AC158" s="490"/>
      <c r="AD158" s="491"/>
      <c r="AE158" s="492"/>
      <c r="AG158" s="490"/>
      <c r="AH158" s="491"/>
      <c r="AI158" s="492"/>
      <c r="AK158" s="490"/>
      <c r="AL158" s="491"/>
      <c r="AM158" s="492"/>
    </row>
    <row r="159" spans="2:39" x14ac:dyDescent="0.25">
      <c r="B159" s="159" t="str">
        <f>'Budget Worksheet'!B159</f>
        <v>Total Travel</v>
      </c>
      <c r="C159" s="216"/>
      <c r="E159" s="490">
        <f>'Budget Worksheet'!H159</f>
        <v>0</v>
      </c>
      <c r="F159" s="491">
        <f>'Budget Worksheet'!K159</f>
        <v>0</v>
      </c>
      <c r="G159" s="492">
        <f>ROUND(E159+F159,0)</f>
        <v>0</v>
      </c>
      <c r="I159" s="490">
        <f>'Budget Worksheet'!L159</f>
        <v>0</v>
      </c>
      <c r="J159" s="491">
        <f>'Budget Worksheet'!O159</f>
        <v>0</v>
      </c>
      <c r="K159" s="492">
        <f>ROUND(I159+J159,0)</f>
        <v>0</v>
      </c>
      <c r="M159" s="490">
        <f>'Budget Worksheet'!P159</f>
        <v>0</v>
      </c>
      <c r="N159" s="491">
        <f>'Budget Worksheet'!S159</f>
        <v>0</v>
      </c>
      <c r="O159" s="492">
        <f>ROUND(M159+N159,0)</f>
        <v>0</v>
      </c>
      <c r="Q159" s="490">
        <f>'Budget Worksheet'!T159</f>
        <v>0</v>
      </c>
      <c r="R159" s="491">
        <f>'Budget Worksheet'!W159</f>
        <v>0</v>
      </c>
      <c r="S159" s="492">
        <f>ROUND(Q159+R159,0)</f>
        <v>0</v>
      </c>
      <c r="U159" s="490">
        <f>'Budget Worksheet'!X159</f>
        <v>0</v>
      </c>
      <c r="V159" s="491">
        <f>'Budget Worksheet'!AA159</f>
        <v>0</v>
      </c>
      <c r="W159" s="492">
        <f>ROUND(U159+V159,0)</f>
        <v>0</v>
      </c>
      <c r="Y159" s="490">
        <f>'Budget Worksheet'!AB159</f>
        <v>0</v>
      </c>
      <c r="Z159" s="491">
        <f>'Budget Worksheet'!AE159</f>
        <v>0</v>
      </c>
      <c r="AA159" s="492">
        <f>ROUND(Y159+Z159,0)</f>
        <v>0</v>
      </c>
      <c r="AC159" s="490">
        <f>'Budget Worksheet'!AF159</f>
        <v>0</v>
      </c>
      <c r="AD159" s="491">
        <f>'Budget Worksheet'!AI159</f>
        <v>0</v>
      </c>
      <c r="AE159" s="492">
        <f>ROUND(AC159+AD159,0)</f>
        <v>0</v>
      </c>
      <c r="AG159" s="490"/>
      <c r="AH159" s="491"/>
      <c r="AI159" s="492"/>
      <c r="AK159" s="490">
        <f>'Budget Worksheet'!AN159</f>
        <v>0</v>
      </c>
      <c r="AL159" s="491">
        <f>'Budget Worksheet'!AQ159</f>
        <v>0</v>
      </c>
      <c r="AM159" s="492">
        <f>ROUND(AK159+AL159,0)</f>
        <v>0</v>
      </c>
    </row>
    <row r="160" spans="2:39" x14ac:dyDescent="0.25">
      <c r="B160" s="159">
        <f>'Budget Worksheet'!B160</f>
        <v>0</v>
      </c>
      <c r="C160" s="216"/>
      <c r="E160" s="490"/>
      <c r="F160" s="491"/>
      <c r="G160" s="492"/>
      <c r="I160" s="490"/>
      <c r="J160" s="491"/>
      <c r="K160" s="492"/>
      <c r="M160" s="490"/>
      <c r="N160" s="491"/>
      <c r="O160" s="492"/>
      <c r="Q160" s="490"/>
      <c r="R160" s="491"/>
      <c r="S160" s="492"/>
      <c r="U160" s="490"/>
      <c r="V160" s="491"/>
      <c r="W160" s="492"/>
      <c r="Y160" s="490"/>
      <c r="Z160" s="491"/>
      <c r="AA160" s="492"/>
      <c r="AC160" s="490"/>
      <c r="AD160" s="491"/>
      <c r="AE160" s="492"/>
      <c r="AG160" s="490"/>
      <c r="AH160" s="491"/>
      <c r="AI160" s="492"/>
      <c r="AK160" s="490"/>
      <c r="AL160" s="491"/>
      <c r="AM160" s="492"/>
    </row>
    <row r="161" spans="2:39" x14ac:dyDescent="0.25">
      <c r="B161" s="218" t="str">
        <f>'Budget Worksheet'!B161</f>
        <v>Subrecipient (charge F&amp;A on first 25K)</v>
      </c>
      <c r="C161" s="219"/>
      <c r="E161" s="493"/>
      <c r="F161" s="494"/>
      <c r="G161" s="495"/>
      <c r="I161" s="493"/>
      <c r="J161" s="494"/>
      <c r="K161" s="495"/>
      <c r="M161" s="493"/>
      <c r="N161" s="494"/>
      <c r="O161" s="495"/>
      <c r="Q161" s="493"/>
      <c r="R161" s="494"/>
      <c r="S161" s="495"/>
      <c r="U161" s="493"/>
      <c r="V161" s="494"/>
      <c r="W161" s="495"/>
      <c r="Y161" s="493"/>
      <c r="Z161" s="494"/>
      <c r="AA161" s="495"/>
      <c r="AC161" s="493"/>
      <c r="AD161" s="494"/>
      <c r="AE161" s="495"/>
      <c r="AG161" s="493"/>
      <c r="AH161" s="494"/>
      <c r="AI161" s="495"/>
      <c r="AK161" s="493"/>
      <c r="AL161" s="494"/>
      <c r="AM161" s="495"/>
    </row>
    <row r="162" spans="2:39" ht="13.8" hidden="1" customHeight="1" x14ac:dyDescent="0.25">
      <c r="B162" s="161" t="str">
        <f>'Budget Worksheet'!B162</f>
        <v>Subrecipient #1</v>
      </c>
      <c r="C162" s="216"/>
      <c r="E162" s="490"/>
      <c r="F162" s="491"/>
      <c r="G162" s="492"/>
      <c r="I162" s="490"/>
      <c r="J162" s="491"/>
      <c r="K162" s="492"/>
      <c r="M162" s="490"/>
      <c r="N162" s="491"/>
      <c r="O162" s="492"/>
      <c r="Q162" s="490"/>
      <c r="R162" s="491"/>
      <c r="S162" s="492"/>
      <c r="U162" s="490"/>
      <c r="V162" s="491"/>
      <c r="W162" s="492"/>
      <c r="Y162" s="490"/>
      <c r="Z162" s="491"/>
      <c r="AA162" s="492"/>
      <c r="AC162" s="490"/>
      <c r="AD162" s="491"/>
      <c r="AE162" s="492"/>
      <c r="AG162" s="490"/>
      <c r="AH162" s="491"/>
      <c r="AI162" s="492"/>
      <c r="AK162" s="490"/>
      <c r="AL162" s="491"/>
      <c r="AM162" s="492"/>
    </row>
    <row r="163" spans="2:39" ht="13.8" hidden="1" customHeight="1" x14ac:dyDescent="0.25">
      <c r="B163" s="161" t="str">
        <f>'Budget Worksheet'!B163</f>
        <v>Subrecipient #2</v>
      </c>
      <c r="C163" s="216"/>
      <c r="E163" s="490"/>
      <c r="F163" s="491"/>
      <c r="G163" s="492"/>
      <c r="I163" s="490"/>
      <c r="J163" s="491"/>
      <c r="K163" s="492"/>
      <c r="M163" s="490"/>
      <c r="N163" s="491"/>
      <c r="O163" s="492"/>
      <c r="Q163" s="490"/>
      <c r="R163" s="491"/>
      <c r="S163" s="492"/>
      <c r="U163" s="490"/>
      <c r="V163" s="491"/>
      <c r="W163" s="492"/>
      <c r="Y163" s="490"/>
      <c r="Z163" s="491"/>
      <c r="AA163" s="492"/>
      <c r="AC163" s="490"/>
      <c r="AD163" s="491"/>
      <c r="AE163" s="492"/>
      <c r="AG163" s="490"/>
      <c r="AH163" s="491"/>
      <c r="AI163" s="492"/>
      <c r="AK163" s="490"/>
      <c r="AL163" s="491"/>
      <c r="AM163" s="492"/>
    </row>
    <row r="164" spans="2:39" ht="13.8" hidden="1" customHeight="1" x14ac:dyDescent="0.25">
      <c r="B164" s="161" t="str">
        <f>'Budget Worksheet'!B164</f>
        <v>Subrecipient #3</v>
      </c>
      <c r="C164" s="216"/>
      <c r="E164" s="490"/>
      <c r="F164" s="491"/>
      <c r="G164" s="492"/>
      <c r="I164" s="490"/>
      <c r="J164" s="491"/>
      <c r="K164" s="492"/>
      <c r="M164" s="490"/>
      <c r="N164" s="491"/>
      <c r="O164" s="492"/>
      <c r="Q164" s="490"/>
      <c r="R164" s="491"/>
      <c r="S164" s="492"/>
      <c r="U164" s="490"/>
      <c r="V164" s="491"/>
      <c r="W164" s="492"/>
      <c r="Y164" s="490"/>
      <c r="Z164" s="491"/>
      <c r="AA164" s="492"/>
      <c r="AC164" s="490"/>
      <c r="AD164" s="491"/>
      <c r="AE164" s="492"/>
      <c r="AG164" s="490"/>
      <c r="AH164" s="491"/>
      <c r="AI164" s="492"/>
      <c r="AK164" s="490"/>
      <c r="AL164" s="491"/>
      <c r="AM164" s="492"/>
    </row>
    <row r="165" spans="2:39" ht="13.8" hidden="1" customHeight="1" x14ac:dyDescent="0.25">
      <c r="B165" s="161" t="str">
        <f>'Budget Worksheet'!B165</f>
        <v>Subrecipient #4</v>
      </c>
      <c r="C165" s="216"/>
      <c r="E165" s="490"/>
      <c r="F165" s="491"/>
      <c r="G165" s="492"/>
      <c r="I165" s="490"/>
      <c r="J165" s="491"/>
      <c r="K165" s="492"/>
      <c r="M165" s="490"/>
      <c r="N165" s="491"/>
      <c r="O165" s="492"/>
      <c r="Q165" s="490"/>
      <c r="R165" s="491"/>
      <c r="S165" s="492"/>
      <c r="U165" s="490"/>
      <c r="V165" s="491"/>
      <c r="W165" s="492"/>
      <c r="Y165" s="490"/>
      <c r="Z165" s="491"/>
      <c r="AA165" s="492"/>
      <c r="AC165" s="490"/>
      <c r="AD165" s="491"/>
      <c r="AE165" s="492"/>
      <c r="AG165" s="490"/>
      <c r="AH165" s="491"/>
      <c r="AI165" s="492"/>
      <c r="AK165" s="490"/>
      <c r="AL165" s="491"/>
      <c r="AM165" s="492"/>
    </row>
    <row r="166" spans="2:39" ht="13.8" hidden="1" customHeight="1" x14ac:dyDescent="0.25">
      <c r="B166" s="161" t="str">
        <f>'Budget Worksheet'!B166</f>
        <v>Subrecipient #5</v>
      </c>
      <c r="C166" s="216"/>
      <c r="E166" s="490"/>
      <c r="F166" s="491"/>
      <c r="G166" s="492"/>
      <c r="I166" s="490"/>
      <c r="J166" s="491"/>
      <c r="K166" s="492"/>
      <c r="M166" s="490"/>
      <c r="N166" s="491"/>
      <c r="O166" s="492"/>
      <c r="Q166" s="490"/>
      <c r="R166" s="491"/>
      <c r="S166" s="492"/>
      <c r="U166" s="490"/>
      <c r="V166" s="491"/>
      <c r="W166" s="492"/>
      <c r="Y166" s="490"/>
      <c r="Z166" s="491"/>
      <c r="AA166" s="492"/>
      <c r="AC166" s="490"/>
      <c r="AD166" s="491"/>
      <c r="AE166" s="492"/>
      <c r="AG166" s="490"/>
      <c r="AH166" s="491"/>
      <c r="AI166" s="492"/>
      <c r="AK166" s="490"/>
      <c r="AL166" s="491"/>
      <c r="AM166" s="492"/>
    </row>
    <row r="167" spans="2:39" ht="13.8" hidden="1" customHeight="1" x14ac:dyDescent="0.25">
      <c r="B167" s="161" t="str">
        <f>'Budget Worksheet'!B167</f>
        <v>Subrecipient #6</v>
      </c>
      <c r="C167" s="216"/>
      <c r="E167" s="490"/>
      <c r="F167" s="491"/>
      <c r="G167" s="492"/>
      <c r="I167" s="490"/>
      <c r="J167" s="491"/>
      <c r="K167" s="492"/>
      <c r="M167" s="490"/>
      <c r="N167" s="491"/>
      <c r="O167" s="492"/>
      <c r="Q167" s="490"/>
      <c r="R167" s="491"/>
      <c r="S167" s="492"/>
      <c r="U167" s="490"/>
      <c r="V167" s="491"/>
      <c r="W167" s="492"/>
      <c r="Y167" s="490"/>
      <c r="Z167" s="491"/>
      <c r="AA167" s="492"/>
      <c r="AC167" s="490"/>
      <c r="AD167" s="491"/>
      <c r="AE167" s="492"/>
      <c r="AG167" s="490"/>
      <c r="AH167" s="491"/>
      <c r="AI167" s="492"/>
      <c r="AK167" s="490"/>
      <c r="AL167" s="491"/>
      <c r="AM167" s="492"/>
    </row>
    <row r="168" spans="2:39" ht="13.8" hidden="1" customHeight="1" x14ac:dyDescent="0.25">
      <c r="B168" s="161" t="str">
        <f>'Budget Worksheet'!B168</f>
        <v>Subrecipient #7</v>
      </c>
      <c r="C168" s="216"/>
      <c r="E168" s="490"/>
      <c r="F168" s="491"/>
      <c r="G168" s="492"/>
      <c r="I168" s="490"/>
      <c r="J168" s="491"/>
      <c r="K168" s="492"/>
      <c r="M168" s="490"/>
      <c r="N168" s="491"/>
      <c r="O168" s="492"/>
      <c r="Q168" s="490"/>
      <c r="R168" s="491"/>
      <c r="S168" s="492"/>
      <c r="U168" s="490"/>
      <c r="V168" s="491"/>
      <c r="W168" s="492"/>
      <c r="Y168" s="490"/>
      <c r="Z168" s="491"/>
      <c r="AA168" s="492"/>
      <c r="AC168" s="490"/>
      <c r="AD168" s="491"/>
      <c r="AE168" s="492"/>
      <c r="AG168" s="490"/>
      <c r="AH168" s="491"/>
      <c r="AI168" s="492"/>
      <c r="AK168" s="490"/>
      <c r="AL168" s="491"/>
      <c r="AM168" s="492"/>
    </row>
    <row r="169" spans="2:39" ht="13.8" hidden="1" customHeight="1" x14ac:dyDescent="0.25">
      <c r="B169" s="161" t="str">
        <f>'Budget Worksheet'!B169</f>
        <v>Subrecipient #8</v>
      </c>
      <c r="C169" s="216"/>
      <c r="E169" s="490"/>
      <c r="F169" s="491"/>
      <c r="G169" s="492"/>
      <c r="I169" s="490"/>
      <c r="J169" s="491"/>
      <c r="K169" s="492"/>
      <c r="M169" s="490"/>
      <c r="N169" s="491"/>
      <c r="O169" s="492"/>
      <c r="Q169" s="490"/>
      <c r="R169" s="491"/>
      <c r="S169" s="492"/>
      <c r="U169" s="490"/>
      <c r="V169" s="491"/>
      <c r="W169" s="492"/>
      <c r="Y169" s="490"/>
      <c r="Z169" s="491"/>
      <c r="AA169" s="492"/>
      <c r="AC169" s="490"/>
      <c r="AD169" s="491"/>
      <c r="AE169" s="492"/>
      <c r="AG169" s="490"/>
      <c r="AH169" s="491"/>
      <c r="AI169" s="492"/>
      <c r="AK169" s="490"/>
      <c r="AL169" s="491"/>
      <c r="AM169" s="492"/>
    </row>
    <row r="170" spans="2:39" ht="13.8" hidden="1" customHeight="1" x14ac:dyDescent="0.25">
      <c r="B170" s="161" t="str">
        <f>'Budget Worksheet'!B170</f>
        <v>Subrecipient #9</v>
      </c>
      <c r="C170" s="216"/>
      <c r="E170" s="490"/>
      <c r="F170" s="491"/>
      <c r="G170" s="492"/>
      <c r="I170" s="490"/>
      <c r="J170" s="491"/>
      <c r="K170" s="492"/>
      <c r="M170" s="490"/>
      <c r="N170" s="491"/>
      <c r="O170" s="492"/>
      <c r="Q170" s="490"/>
      <c r="R170" s="491"/>
      <c r="S170" s="492"/>
      <c r="U170" s="490"/>
      <c r="V170" s="491"/>
      <c r="W170" s="492"/>
      <c r="Y170" s="490"/>
      <c r="Z170" s="491"/>
      <c r="AA170" s="492"/>
      <c r="AC170" s="490"/>
      <c r="AD170" s="491"/>
      <c r="AE170" s="492"/>
      <c r="AG170" s="490"/>
      <c r="AH170" s="491"/>
      <c r="AI170" s="492"/>
      <c r="AK170" s="490"/>
      <c r="AL170" s="491"/>
      <c r="AM170" s="492"/>
    </row>
    <row r="171" spans="2:39" ht="13.8" hidden="1" customHeight="1" x14ac:dyDescent="0.25">
      <c r="B171" s="161" t="str">
        <f>'Budget Worksheet'!B171</f>
        <v>Subrecipient #10</v>
      </c>
      <c r="C171" s="216"/>
      <c r="E171" s="490"/>
      <c r="F171" s="491"/>
      <c r="G171" s="492"/>
      <c r="I171" s="490"/>
      <c r="J171" s="491"/>
      <c r="K171" s="492"/>
      <c r="M171" s="490"/>
      <c r="N171" s="491"/>
      <c r="O171" s="492"/>
      <c r="Q171" s="490"/>
      <c r="R171" s="491"/>
      <c r="S171" s="492"/>
      <c r="U171" s="490"/>
      <c r="V171" s="491"/>
      <c r="W171" s="492"/>
      <c r="Y171" s="490"/>
      <c r="Z171" s="491"/>
      <c r="AA171" s="492"/>
      <c r="AC171" s="490"/>
      <c r="AD171" s="491"/>
      <c r="AE171" s="492"/>
      <c r="AG171" s="490"/>
      <c r="AH171" s="491"/>
      <c r="AI171" s="492"/>
      <c r="AK171" s="490"/>
      <c r="AL171" s="491"/>
      <c r="AM171" s="492"/>
    </row>
    <row r="172" spans="2:39" x14ac:dyDescent="0.25">
      <c r="B172" s="159">
        <f>'Budget Worksheet'!B172</f>
        <v>0</v>
      </c>
      <c r="C172" s="216"/>
      <c r="E172" s="490"/>
      <c r="F172" s="491"/>
      <c r="G172" s="492"/>
      <c r="I172" s="490"/>
      <c r="J172" s="491"/>
      <c r="K172" s="492"/>
      <c r="M172" s="490"/>
      <c r="N172" s="491"/>
      <c r="O172" s="492"/>
      <c r="Q172" s="490"/>
      <c r="R172" s="491"/>
      <c r="S172" s="492"/>
      <c r="U172" s="490"/>
      <c r="V172" s="491"/>
      <c r="W172" s="492"/>
      <c r="Y172" s="490"/>
      <c r="Z172" s="491"/>
      <c r="AA172" s="492"/>
      <c r="AC172" s="490"/>
      <c r="AD172" s="491"/>
      <c r="AE172" s="492"/>
      <c r="AG172" s="490"/>
      <c r="AH172" s="491"/>
      <c r="AI172" s="492"/>
      <c r="AK172" s="490"/>
      <c r="AL172" s="491"/>
      <c r="AM172" s="492"/>
    </row>
    <row r="173" spans="2:39" x14ac:dyDescent="0.25">
      <c r="B173" s="159" t="str">
        <f>'Budget Worksheet'!B173</f>
        <v>Total Subrecipient</v>
      </c>
      <c r="C173" s="216"/>
      <c r="E173" s="490">
        <f>'Budget Worksheet'!H173</f>
        <v>0</v>
      </c>
      <c r="F173" s="491">
        <f>'Budget Worksheet'!K173</f>
        <v>0</v>
      </c>
      <c r="G173" s="492">
        <f>ROUND(E173+F173,0)</f>
        <v>0</v>
      </c>
      <c r="I173" s="490">
        <f>'Budget Worksheet'!L173</f>
        <v>0</v>
      </c>
      <c r="J173" s="491">
        <f>'Budget Worksheet'!O173</f>
        <v>0</v>
      </c>
      <c r="K173" s="492">
        <f>ROUND(I173+J173,0)</f>
        <v>0</v>
      </c>
      <c r="M173" s="490">
        <f>'Budget Worksheet'!P173</f>
        <v>0</v>
      </c>
      <c r="N173" s="491">
        <f>'Budget Worksheet'!S173</f>
        <v>0</v>
      </c>
      <c r="O173" s="492">
        <f>ROUND(M173+N173,0)</f>
        <v>0</v>
      </c>
      <c r="Q173" s="490">
        <f>'Budget Worksheet'!T173</f>
        <v>0</v>
      </c>
      <c r="R173" s="491">
        <f>'Budget Worksheet'!W173</f>
        <v>0</v>
      </c>
      <c r="S173" s="492">
        <f>ROUND(Q173+R173,0)</f>
        <v>0</v>
      </c>
      <c r="U173" s="490">
        <f>'Budget Worksheet'!X173</f>
        <v>0</v>
      </c>
      <c r="V173" s="491">
        <f>'Budget Worksheet'!AA173</f>
        <v>0</v>
      </c>
      <c r="W173" s="492">
        <f>ROUND(U173+V173,0)</f>
        <v>0</v>
      </c>
      <c r="Y173" s="490">
        <f>'Budget Worksheet'!AB173</f>
        <v>0</v>
      </c>
      <c r="Z173" s="491">
        <f>'Budget Worksheet'!AE173</f>
        <v>0</v>
      </c>
      <c r="AA173" s="492">
        <f>ROUND(Y173+Z173,0)</f>
        <v>0</v>
      </c>
      <c r="AC173" s="490">
        <f>'Budget Worksheet'!AF173</f>
        <v>0</v>
      </c>
      <c r="AD173" s="491">
        <f>'Budget Worksheet'!AI173</f>
        <v>0</v>
      </c>
      <c r="AE173" s="492">
        <f>ROUND(AC173+AD173,0)</f>
        <v>0</v>
      </c>
      <c r="AG173" s="490"/>
      <c r="AH173" s="491"/>
      <c r="AI173" s="492"/>
      <c r="AK173" s="490">
        <f>'Budget Worksheet'!AN173</f>
        <v>0</v>
      </c>
      <c r="AL173" s="491">
        <f>'Budget Worksheet'!AQ173</f>
        <v>0</v>
      </c>
      <c r="AM173" s="492">
        <f>ROUND(AK173+AL173,0)</f>
        <v>0</v>
      </c>
    </row>
    <row r="174" spans="2:39" x14ac:dyDescent="0.25">
      <c r="B174" s="136">
        <f>'Budget Worksheet'!B174</f>
        <v>0</v>
      </c>
      <c r="C174" s="216"/>
      <c r="E174" s="490"/>
      <c r="F174" s="491"/>
      <c r="G174" s="492"/>
      <c r="I174" s="490"/>
      <c r="J174" s="491"/>
      <c r="K174" s="492"/>
      <c r="M174" s="490"/>
      <c r="N174" s="491"/>
      <c r="O174" s="492"/>
      <c r="Q174" s="490"/>
      <c r="R174" s="491"/>
      <c r="S174" s="492"/>
      <c r="U174" s="490"/>
      <c r="V174" s="491"/>
      <c r="W174" s="492"/>
      <c r="Y174" s="490"/>
      <c r="Z174" s="491"/>
      <c r="AA174" s="492"/>
      <c r="AC174" s="490"/>
      <c r="AD174" s="491"/>
      <c r="AE174" s="492"/>
      <c r="AG174" s="490"/>
      <c r="AH174" s="491"/>
      <c r="AI174" s="492"/>
      <c r="AK174" s="490"/>
      <c r="AL174" s="491"/>
      <c r="AM174" s="492"/>
    </row>
    <row r="175" spans="2:39" x14ac:dyDescent="0.25">
      <c r="B175" s="229" t="str">
        <f>'Budget Worksheet'!B175</f>
        <v>Participant Cost</v>
      </c>
      <c r="C175" s="219"/>
      <c r="E175" s="493"/>
      <c r="F175" s="494"/>
      <c r="G175" s="495"/>
      <c r="I175" s="493"/>
      <c r="J175" s="494"/>
      <c r="K175" s="495"/>
      <c r="M175" s="493"/>
      <c r="N175" s="494"/>
      <c r="O175" s="495"/>
      <c r="Q175" s="493"/>
      <c r="R175" s="494"/>
      <c r="S175" s="495"/>
      <c r="U175" s="493"/>
      <c r="V175" s="494"/>
      <c r="W175" s="495"/>
      <c r="Y175" s="493"/>
      <c r="Z175" s="494"/>
      <c r="AA175" s="495"/>
      <c r="AC175" s="493"/>
      <c r="AD175" s="494"/>
      <c r="AE175" s="495"/>
      <c r="AG175" s="493"/>
      <c r="AH175" s="494"/>
      <c r="AI175" s="495"/>
      <c r="AK175" s="493"/>
      <c r="AL175" s="494"/>
      <c r="AM175" s="495"/>
    </row>
    <row r="176" spans="2:39" ht="13.8" hidden="1" customHeight="1" x14ac:dyDescent="0.25">
      <c r="B176" s="136" t="str">
        <f>'Budget Worksheet'!B176</f>
        <v>Participant #1</v>
      </c>
      <c r="C176" s="216"/>
      <c r="E176" s="490"/>
      <c r="F176" s="491"/>
      <c r="G176" s="492"/>
      <c r="I176" s="490"/>
      <c r="J176" s="491"/>
      <c r="K176" s="492"/>
      <c r="M176" s="490"/>
      <c r="N176" s="491"/>
      <c r="O176" s="492"/>
      <c r="Q176" s="490"/>
      <c r="R176" s="491"/>
      <c r="S176" s="492"/>
      <c r="U176" s="490"/>
      <c r="V176" s="491"/>
      <c r="W176" s="492"/>
      <c r="Y176" s="490"/>
      <c r="Z176" s="491"/>
      <c r="AA176" s="492"/>
      <c r="AC176" s="490"/>
      <c r="AD176" s="491"/>
      <c r="AE176" s="492"/>
      <c r="AG176" s="490"/>
      <c r="AH176" s="491"/>
      <c r="AI176" s="492"/>
      <c r="AK176" s="490"/>
      <c r="AL176" s="491"/>
      <c r="AM176" s="492"/>
    </row>
    <row r="177" spans="2:39" ht="13.8" hidden="1" customHeight="1" x14ac:dyDescent="0.25">
      <c r="B177" s="136" t="str">
        <f>'Budget Worksheet'!B177</f>
        <v>Participant #2</v>
      </c>
      <c r="C177" s="216"/>
      <c r="E177" s="490"/>
      <c r="F177" s="491"/>
      <c r="G177" s="492"/>
      <c r="I177" s="490"/>
      <c r="J177" s="491"/>
      <c r="K177" s="492"/>
      <c r="M177" s="490"/>
      <c r="N177" s="491"/>
      <c r="O177" s="492"/>
      <c r="Q177" s="490"/>
      <c r="R177" s="491"/>
      <c r="S177" s="492"/>
      <c r="U177" s="490"/>
      <c r="V177" s="491"/>
      <c r="W177" s="492"/>
      <c r="Y177" s="490"/>
      <c r="Z177" s="491"/>
      <c r="AA177" s="492"/>
      <c r="AC177" s="490"/>
      <c r="AD177" s="491"/>
      <c r="AE177" s="492"/>
      <c r="AG177" s="490"/>
      <c r="AH177" s="491"/>
      <c r="AI177" s="492"/>
      <c r="AK177" s="490"/>
      <c r="AL177" s="491"/>
      <c r="AM177" s="492"/>
    </row>
    <row r="178" spans="2:39" ht="13.8" hidden="1" customHeight="1" x14ac:dyDescent="0.25">
      <c r="B178" s="136" t="str">
        <f>'Budget Worksheet'!B178</f>
        <v>Participant #3</v>
      </c>
      <c r="C178" s="216"/>
      <c r="E178" s="490"/>
      <c r="F178" s="491"/>
      <c r="G178" s="492"/>
      <c r="I178" s="490"/>
      <c r="J178" s="491"/>
      <c r="K178" s="492"/>
      <c r="M178" s="490"/>
      <c r="N178" s="491"/>
      <c r="O178" s="492"/>
      <c r="Q178" s="490"/>
      <c r="R178" s="491"/>
      <c r="S178" s="492"/>
      <c r="U178" s="490"/>
      <c r="V178" s="491"/>
      <c r="W178" s="492"/>
      <c r="Y178" s="490"/>
      <c r="Z178" s="491"/>
      <c r="AA178" s="492"/>
      <c r="AC178" s="490"/>
      <c r="AD178" s="491"/>
      <c r="AE178" s="492"/>
      <c r="AG178" s="490"/>
      <c r="AH178" s="491"/>
      <c r="AI178" s="492"/>
      <c r="AK178" s="490"/>
      <c r="AL178" s="491"/>
      <c r="AM178" s="492"/>
    </row>
    <row r="179" spans="2:39" ht="13.8" hidden="1" customHeight="1" x14ac:dyDescent="0.25">
      <c r="B179" s="136" t="str">
        <f>'Budget Worksheet'!B179</f>
        <v>Participant #4</v>
      </c>
      <c r="C179" s="216"/>
      <c r="E179" s="490"/>
      <c r="F179" s="491"/>
      <c r="G179" s="492"/>
      <c r="I179" s="490"/>
      <c r="J179" s="491"/>
      <c r="K179" s="492"/>
      <c r="M179" s="490"/>
      <c r="N179" s="491"/>
      <c r="O179" s="492"/>
      <c r="Q179" s="490"/>
      <c r="R179" s="491"/>
      <c r="S179" s="492"/>
      <c r="U179" s="490"/>
      <c r="V179" s="491"/>
      <c r="W179" s="492"/>
      <c r="Y179" s="490"/>
      <c r="Z179" s="491"/>
      <c r="AA179" s="492"/>
      <c r="AC179" s="490"/>
      <c r="AD179" s="491"/>
      <c r="AE179" s="492"/>
      <c r="AG179" s="490"/>
      <c r="AH179" s="491"/>
      <c r="AI179" s="492"/>
      <c r="AK179" s="490"/>
      <c r="AL179" s="491"/>
      <c r="AM179" s="492"/>
    </row>
    <row r="180" spans="2:39" x14ac:dyDescent="0.25">
      <c r="B180" s="136">
        <f>'Budget Worksheet'!B180</f>
        <v>0</v>
      </c>
      <c r="C180" s="216"/>
      <c r="E180" s="490"/>
      <c r="F180" s="491"/>
      <c r="G180" s="492"/>
      <c r="I180" s="490"/>
      <c r="J180" s="491"/>
      <c r="K180" s="492"/>
      <c r="M180" s="490"/>
      <c r="N180" s="491"/>
      <c r="O180" s="492"/>
      <c r="Q180" s="490"/>
      <c r="R180" s="491"/>
      <c r="S180" s="492"/>
      <c r="U180" s="490"/>
      <c r="V180" s="491"/>
      <c r="W180" s="492"/>
      <c r="Y180" s="490"/>
      <c r="Z180" s="491"/>
      <c r="AA180" s="492"/>
      <c r="AC180" s="490"/>
      <c r="AD180" s="491"/>
      <c r="AE180" s="492"/>
      <c r="AG180" s="490"/>
      <c r="AH180" s="491"/>
      <c r="AI180" s="492"/>
      <c r="AK180" s="490"/>
      <c r="AL180" s="491"/>
      <c r="AM180" s="492"/>
    </row>
    <row r="181" spans="2:39" x14ac:dyDescent="0.25">
      <c r="B181" s="159" t="str">
        <f>'Budget Worksheet'!B181</f>
        <v>Total Participant</v>
      </c>
      <c r="C181" s="216"/>
      <c r="E181" s="490">
        <f>'Budget Worksheet'!H181</f>
        <v>0</v>
      </c>
      <c r="F181" s="491">
        <f>'Budget Worksheet'!K181</f>
        <v>0</v>
      </c>
      <c r="G181" s="492">
        <f>ROUND(E181+F181,0)</f>
        <v>0</v>
      </c>
      <c r="I181" s="490">
        <f>'Budget Worksheet'!L181</f>
        <v>0</v>
      </c>
      <c r="J181" s="491">
        <f>'Budget Worksheet'!O181</f>
        <v>0</v>
      </c>
      <c r="K181" s="492">
        <f>ROUND(I181+J181,0)</f>
        <v>0</v>
      </c>
      <c r="M181" s="490">
        <f>'Budget Worksheet'!P181</f>
        <v>0</v>
      </c>
      <c r="N181" s="491">
        <f>'Budget Worksheet'!S181</f>
        <v>0</v>
      </c>
      <c r="O181" s="492">
        <f>ROUND(M181+N181,0)</f>
        <v>0</v>
      </c>
      <c r="Q181" s="490">
        <f>'Budget Worksheet'!T181</f>
        <v>0</v>
      </c>
      <c r="R181" s="491">
        <f>'Budget Worksheet'!W181</f>
        <v>0</v>
      </c>
      <c r="S181" s="492">
        <f>ROUND(Q181+R181,0)</f>
        <v>0</v>
      </c>
      <c r="U181" s="490">
        <f>'Budget Worksheet'!X181</f>
        <v>0</v>
      </c>
      <c r="V181" s="491">
        <f>'Budget Worksheet'!AA181</f>
        <v>0</v>
      </c>
      <c r="W181" s="492">
        <f>ROUND(U181+V181,0)</f>
        <v>0</v>
      </c>
      <c r="Y181" s="490">
        <f>'Budget Worksheet'!AB181</f>
        <v>0</v>
      </c>
      <c r="Z181" s="491">
        <f>'Budget Worksheet'!AE181</f>
        <v>0</v>
      </c>
      <c r="AA181" s="492">
        <f>ROUND(Y181+Z181,0)</f>
        <v>0</v>
      </c>
      <c r="AC181" s="490">
        <f>'Budget Worksheet'!AF181</f>
        <v>0</v>
      </c>
      <c r="AD181" s="491">
        <f>'Budget Worksheet'!AI181</f>
        <v>0</v>
      </c>
      <c r="AE181" s="492">
        <f>ROUND(AC181+AD181,0)</f>
        <v>0</v>
      </c>
      <c r="AG181" s="490"/>
      <c r="AH181" s="491"/>
      <c r="AI181" s="492"/>
      <c r="AK181" s="490">
        <f>'Budget Worksheet'!AN181</f>
        <v>0</v>
      </c>
      <c r="AL181" s="491">
        <f>'Budget Worksheet'!AQ181</f>
        <v>0</v>
      </c>
      <c r="AM181" s="492">
        <f>ROUND(AK181+AL181,0)</f>
        <v>0</v>
      </c>
    </row>
    <row r="182" spans="2:39" x14ac:dyDescent="0.25">
      <c r="B182" s="136">
        <f>'Budget Worksheet'!B182</f>
        <v>0</v>
      </c>
      <c r="C182" s="216"/>
      <c r="E182" s="490"/>
      <c r="F182" s="491"/>
      <c r="G182" s="492"/>
      <c r="I182" s="490"/>
      <c r="J182" s="491"/>
      <c r="K182" s="492"/>
      <c r="M182" s="490"/>
      <c r="N182" s="491"/>
      <c r="O182" s="492"/>
      <c r="Q182" s="490"/>
      <c r="R182" s="491"/>
      <c r="S182" s="492"/>
      <c r="U182" s="490"/>
      <c r="V182" s="491"/>
      <c r="W182" s="492"/>
      <c r="Y182" s="490"/>
      <c r="Z182" s="491"/>
      <c r="AA182" s="492"/>
      <c r="AC182" s="490"/>
      <c r="AD182" s="491"/>
      <c r="AE182" s="492"/>
      <c r="AG182" s="490"/>
      <c r="AH182" s="491"/>
      <c r="AI182" s="492"/>
      <c r="AK182" s="490"/>
      <c r="AL182" s="491"/>
      <c r="AM182" s="492"/>
    </row>
    <row r="183" spans="2:39" x14ac:dyDescent="0.25">
      <c r="B183" s="230" t="str">
        <f>'Budget Worksheet'!B183</f>
        <v>Other Cost</v>
      </c>
      <c r="C183" s="231"/>
      <c r="E183" s="493"/>
      <c r="F183" s="494"/>
      <c r="G183" s="495"/>
      <c r="I183" s="493"/>
      <c r="J183" s="494"/>
      <c r="K183" s="495"/>
      <c r="M183" s="493"/>
      <c r="N183" s="494"/>
      <c r="O183" s="495"/>
      <c r="Q183" s="493"/>
      <c r="R183" s="494"/>
      <c r="S183" s="495"/>
      <c r="U183" s="493"/>
      <c r="V183" s="494"/>
      <c r="W183" s="495"/>
      <c r="Y183" s="493"/>
      <c r="Z183" s="494"/>
      <c r="AA183" s="495"/>
      <c r="AC183" s="493"/>
      <c r="AD183" s="494"/>
      <c r="AE183" s="495"/>
      <c r="AG183" s="493"/>
      <c r="AH183" s="494"/>
      <c r="AI183" s="495"/>
      <c r="AK183" s="493"/>
      <c r="AL183" s="494"/>
      <c r="AM183" s="495"/>
    </row>
    <row r="184" spans="2:39" ht="13.8" hidden="1" customHeight="1" x14ac:dyDescent="0.25">
      <c r="B184" s="236" t="str">
        <f>'Budget Worksheet'!B184</f>
        <v>Other #1</v>
      </c>
      <c r="C184" s="237"/>
      <c r="E184" s="490"/>
      <c r="F184" s="491"/>
      <c r="G184" s="492"/>
      <c r="I184" s="490"/>
      <c r="J184" s="491"/>
      <c r="K184" s="492"/>
      <c r="M184" s="490"/>
      <c r="N184" s="491"/>
      <c r="O184" s="492"/>
      <c r="Q184" s="490"/>
      <c r="R184" s="491"/>
      <c r="S184" s="492"/>
      <c r="U184" s="490"/>
      <c r="V184" s="491"/>
      <c r="W184" s="492"/>
      <c r="Y184" s="490"/>
      <c r="Z184" s="491"/>
      <c r="AA184" s="492"/>
      <c r="AC184" s="490"/>
      <c r="AD184" s="491"/>
      <c r="AE184" s="492"/>
      <c r="AG184" s="490"/>
      <c r="AH184" s="491"/>
      <c r="AI184" s="492"/>
      <c r="AK184" s="490"/>
      <c r="AL184" s="491"/>
      <c r="AM184" s="492"/>
    </row>
    <row r="185" spans="2:39" ht="13.8" hidden="1" customHeight="1" x14ac:dyDescent="0.25">
      <c r="B185" s="236" t="str">
        <f>'Budget Worksheet'!B185</f>
        <v>Other #2</v>
      </c>
      <c r="C185" s="237"/>
      <c r="E185" s="490"/>
      <c r="F185" s="491"/>
      <c r="G185" s="492"/>
      <c r="I185" s="490"/>
      <c r="J185" s="491"/>
      <c r="K185" s="492"/>
      <c r="M185" s="490"/>
      <c r="N185" s="491"/>
      <c r="O185" s="492"/>
      <c r="Q185" s="490"/>
      <c r="R185" s="491"/>
      <c r="S185" s="492"/>
      <c r="U185" s="490"/>
      <c r="V185" s="491"/>
      <c r="W185" s="492"/>
      <c r="Y185" s="490"/>
      <c r="Z185" s="491"/>
      <c r="AA185" s="492"/>
      <c r="AC185" s="490"/>
      <c r="AD185" s="491"/>
      <c r="AE185" s="492"/>
      <c r="AG185" s="490"/>
      <c r="AH185" s="491"/>
      <c r="AI185" s="492"/>
      <c r="AK185" s="490"/>
      <c r="AL185" s="491"/>
      <c r="AM185" s="492"/>
    </row>
    <row r="186" spans="2:39" ht="13.8" hidden="1" customHeight="1" x14ac:dyDescent="0.25">
      <c r="B186" s="236" t="str">
        <f>'Budget Worksheet'!B186</f>
        <v>Other #3</v>
      </c>
      <c r="C186" s="237"/>
      <c r="E186" s="490"/>
      <c r="F186" s="491"/>
      <c r="G186" s="492"/>
      <c r="I186" s="490"/>
      <c r="J186" s="491"/>
      <c r="K186" s="492"/>
      <c r="M186" s="490"/>
      <c r="N186" s="491"/>
      <c r="O186" s="492"/>
      <c r="Q186" s="490"/>
      <c r="R186" s="491"/>
      <c r="S186" s="492"/>
      <c r="U186" s="490"/>
      <c r="V186" s="491"/>
      <c r="W186" s="492"/>
      <c r="Y186" s="490"/>
      <c r="Z186" s="491"/>
      <c r="AA186" s="492"/>
      <c r="AC186" s="490"/>
      <c r="AD186" s="491"/>
      <c r="AE186" s="492"/>
      <c r="AG186" s="490"/>
      <c r="AH186" s="491"/>
      <c r="AI186" s="492"/>
      <c r="AK186" s="490"/>
      <c r="AL186" s="491"/>
      <c r="AM186" s="492"/>
    </row>
    <row r="187" spans="2:39" ht="13.8" hidden="1" customHeight="1" x14ac:dyDescent="0.25">
      <c r="B187" s="236" t="str">
        <f>'Budget Worksheet'!B187</f>
        <v>Other #4</v>
      </c>
      <c r="C187" s="237"/>
      <c r="E187" s="490"/>
      <c r="F187" s="491"/>
      <c r="G187" s="492"/>
      <c r="I187" s="490"/>
      <c r="J187" s="491"/>
      <c r="K187" s="492"/>
      <c r="M187" s="490"/>
      <c r="N187" s="491"/>
      <c r="O187" s="492"/>
      <c r="Q187" s="490"/>
      <c r="R187" s="491"/>
      <c r="S187" s="492"/>
      <c r="U187" s="490"/>
      <c r="V187" s="491"/>
      <c r="W187" s="492"/>
      <c r="Y187" s="490"/>
      <c r="Z187" s="491"/>
      <c r="AA187" s="492"/>
      <c r="AC187" s="490"/>
      <c r="AD187" s="491"/>
      <c r="AE187" s="492"/>
      <c r="AG187" s="490"/>
      <c r="AH187" s="491"/>
      <c r="AI187" s="492"/>
      <c r="AK187" s="490"/>
      <c r="AL187" s="491"/>
      <c r="AM187" s="492"/>
    </row>
    <row r="188" spans="2:39" ht="13.8" hidden="1" customHeight="1" x14ac:dyDescent="0.25">
      <c r="B188" s="236" t="str">
        <f>'Budget Worksheet'!B188</f>
        <v>Other #5</v>
      </c>
      <c r="C188" s="237"/>
      <c r="E188" s="490"/>
      <c r="F188" s="491"/>
      <c r="G188" s="492"/>
      <c r="I188" s="490"/>
      <c r="J188" s="491"/>
      <c r="K188" s="492"/>
      <c r="M188" s="490"/>
      <c r="N188" s="491"/>
      <c r="O188" s="492"/>
      <c r="Q188" s="490"/>
      <c r="R188" s="491"/>
      <c r="S188" s="492"/>
      <c r="U188" s="490"/>
      <c r="V188" s="491"/>
      <c r="W188" s="492"/>
      <c r="Y188" s="490"/>
      <c r="Z188" s="491"/>
      <c r="AA188" s="492"/>
      <c r="AC188" s="490"/>
      <c r="AD188" s="491"/>
      <c r="AE188" s="492"/>
      <c r="AG188" s="490"/>
      <c r="AH188" s="491"/>
      <c r="AI188" s="492"/>
      <c r="AK188" s="490"/>
      <c r="AL188" s="491"/>
      <c r="AM188" s="492"/>
    </row>
    <row r="189" spans="2:39" ht="13.8" hidden="1" customHeight="1" x14ac:dyDescent="0.25">
      <c r="B189" s="236" t="str">
        <f>'Budget Worksheet'!B189</f>
        <v>Other #6</v>
      </c>
      <c r="C189" s="237"/>
      <c r="E189" s="490"/>
      <c r="F189" s="491"/>
      <c r="G189" s="492"/>
      <c r="I189" s="490"/>
      <c r="J189" s="491"/>
      <c r="K189" s="492"/>
      <c r="M189" s="490"/>
      <c r="N189" s="491"/>
      <c r="O189" s="492"/>
      <c r="Q189" s="490"/>
      <c r="R189" s="491"/>
      <c r="S189" s="492"/>
      <c r="U189" s="490"/>
      <c r="V189" s="491"/>
      <c r="W189" s="492"/>
      <c r="Y189" s="490"/>
      <c r="Z189" s="491"/>
      <c r="AA189" s="492"/>
      <c r="AC189" s="490"/>
      <c r="AD189" s="491"/>
      <c r="AE189" s="492"/>
      <c r="AG189" s="490"/>
      <c r="AH189" s="491"/>
      <c r="AI189" s="492"/>
      <c r="AK189" s="490"/>
      <c r="AL189" s="491"/>
      <c r="AM189" s="492"/>
    </row>
    <row r="190" spans="2:39" ht="13.8" hidden="1" customHeight="1" x14ac:dyDescent="0.25">
      <c r="B190" s="236" t="str">
        <f>'Budget Worksheet'!B190</f>
        <v>Other #7</v>
      </c>
      <c r="C190" s="237"/>
      <c r="E190" s="490"/>
      <c r="F190" s="491"/>
      <c r="G190" s="492"/>
      <c r="I190" s="490"/>
      <c r="J190" s="491"/>
      <c r="K190" s="492"/>
      <c r="M190" s="490"/>
      <c r="N190" s="491"/>
      <c r="O190" s="492"/>
      <c r="Q190" s="490"/>
      <c r="R190" s="491"/>
      <c r="S190" s="492"/>
      <c r="U190" s="490"/>
      <c r="V190" s="491"/>
      <c r="W190" s="492"/>
      <c r="Y190" s="490"/>
      <c r="Z190" s="491"/>
      <c r="AA190" s="492"/>
      <c r="AC190" s="490"/>
      <c r="AD190" s="491"/>
      <c r="AE190" s="492"/>
      <c r="AG190" s="490"/>
      <c r="AH190" s="491"/>
      <c r="AI190" s="492"/>
      <c r="AK190" s="490"/>
      <c r="AL190" s="491"/>
      <c r="AM190" s="492"/>
    </row>
    <row r="191" spans="2:39" ht="13.8" hidden="1" customHeight="1" x14ac:dyDescent="0.25">
      <c r="B191" s="236" t="str">
        <f>'Budget Worksheet'!B191</f>
        <v>Other #8</v>
      </c>
      <c r="C191" s="216"/>
      <c r="E191" s="490"/>
      <c r="F191" s="491"/>
      <c r="G191" s="492"/>
      <c r="I191" s="490"/>
      <c r="J191" s="491"/>
      <c r="K191" s="492"/>
      <c r="M191" s="490"/>
      <c r="N191" s="491"/>
      <c r="O191" s="492"/>
      <c r="Q191" s="490"/>
      <c r="R191" s="491"/>
      <c r="S191" s="492"/>
      <c r="U191" s="490"/>
      <c r="V191" s="491"/>
      <c r="W191" s="492"/>
      <c r="Y191" s="490"/>
      <c r="Z191" s="491"/>
      <c r="AA191" s="492"/>
      <c r="AC191" s="490"/>
      <c r="AD191" s="491"/>
      <c r="AE191" s="492"/>
      <c r="AG191" s="490"/>
      <c r="AH191" s="491"/>
      <c r="AI191" s="492"/>
      <c r="AK191" s="490"/>
      <c r="AL191" s="491"/>
      <c r="AM191" s="492"/>
    </row>
    <row r="192" spans="2:39" ht="13.8" hidden="1" customHeight="1" x14ac:dyDescent="0.25">
      <c r="B192" s="236" t="str">
        <f>'Budget Worksheet'!B192</f>
        <v>Other #9</v>
      </c>
      <c r="C192" s="216"/>
      <c r="E192" s="490"/>
      <c r="F192" s="491"/>
      <c r="G192" s="492"/>
      <c r="I192" s="490"/>
      <c r="J192" s="491"/>
      <c r="K192" s="492"/>
      <c r="M192" s="490"/>
      <c r="N192" s="491"/>
      <c r="O192" s="492"/>
      <c r="Q192" s="490"/>
      <c r="R192" s="491"/>
      <c r="S192" s="492"/>
      <c r="U192" s="490"/>
      <c r="V192" s="491"/>
      <c r="W192" s="492"/>
      <c r="Y192" s="490"/>
      <c r="Z192" s="491"/>
      <c r="AA192" s="492"/>
      <c r="AC192" s="490"/>
      <c r="AD192" s="491"/>
      <c r="AE192" s="492"/>
      <c r="AG192" s="490"/>
      <c r="AH192" s="491"/>
      <c r="AI192" s="492"/>
      <c r="AK192" s="490"/>
      <c r="AL192" s="491"/>
      <c r="AM192" s="492"/>
    </row>
    <row r="193" spans="2:39" ht="13.8" hidden="1" customHeight="1" x14ac:dyDescent="0.25">
      <c r="B193" s="236" t="str">
        <f>'Budget Worksheet'!B193</f>
        <v>Other #10</v>
      </c>
      <c r="C193" s="216"/>
      <c r="E193" s="490"/>
      <c r="F193" s="491"/>
      <c r="G193" s="492"/>
      <c r="I193" s="490"/>
      <c r="J193" s="491"/>
      <c r="K193" s="492"/>
      <c r="M193" s="490"/>
      <c r="N193" s="491"/>
      <c r="O193" s="492"/>
      <c r="Q193" s="490"/>
      <c r="R193" s="491"/>
      <c r="S193" s="492"/>
      <c r="U193" s="490"/>
      <c r="V193" s="491"/>
      <c r="W193" s="492"/>
      <c r="Y193" s="490"/>
      <c r="Z193" s="491"/>
      <c r="AA193" s="492"/>
      <c r="AC193" s="490"/>
      <c r="AD193" s="491"/>
      <c r="AE193" s="492"/>
      <c r="AG193" s="490"/>
      <c r="AH193" s="491"/>
      <c r="AI193" s="492"/>
      <c r="AK193" s="490"/>
      <c r="AL193" s="491"/>
      <c r="AM193" s="492"/>
    </row>
    <row r="194" spans="2:39" x14ac:dyDescent="0.25">
      <c r="B194" s="236">
        <f>'Budget Worksheet'!B194</f>
        <v>0</v>
      </c>
      <c r="C194" s="216"/>
      <c r="E194" s="490"/>
      <c r="F194" s="491"/>
      <c r="G194" s="492"/>
      <c r="I194" s="490"/>
      <c r="J194" s="491"/>
      <c r="K194" s="492"/>
      <c r="M194" s="490"/>
      <c r="N194" s="491"/>
      <c r="O194" s="492"/>
      <c r="Q194" s="490"/>
      <c r="R194" s="491"/>
      <c r="S194" s="492"/>
      <c r="U194" s="490"/>
      <c r="V194" s="491"/>
      <c r="W194" s="492"/>
      <c r="Y194" s="490"/>
      <c r="Z194" s="491"/>
      <c r="AA194" s="492"/>
      <c r="AC194" s="490"/>
      <c r="AD194" s="491"/>
      <c r="AE194" s="492"/>
      <c r="AG194" s="490"/>
      <c r="AH194" s="491"/>
      <c r="AI194" s="492"/>
      <c r="AK194" s="490"/>
      <c r="AL194" s="491"/>
      <c r="AM194" s="492"/>
    </row>
    <row r="195" spans="2:39" x14ac:dyDescent="0.25">
      <c r="B195" s="159" t="str">
        <f>'Budget Worksheet'!B195</f>
        <v>Total Other</v>
      </c>
      <c r="C195" s="216"/>
      <c r="E195" s="490">
        <f>'Budget Worksheet'!H195</f>
        <v>0</v>
      </c>
      <c r="F195" s="491">
        <f>'Budget Worksheet'!K195</f>
        <v>0</v>
      </c>
      <c r="G195" s="492">
        <f>ROUND(E195+F195,0)</f>
        <v>0</v>
      </c>
      <c r="I195" s="490">
        <f>'Budget Worksheet'!L195</f>
        <v>0</v>
      </c>
      <c r="J195" s="491">
        <f>'Budget Worksheet'!O195</f>
        <v>0</v>
      </c>
      <c r="K195" s="492">
        <f>ROUND(I195+J195,0)</f>
        <v>0</v>
      </c>
      <c r="M195" s="490">
        <f>'Budget Worksheet'!P195</f>
        <v>0</v>
      </c>
      <c r="N195" s="491">
        <f>'Budget Worksheet'!S195</f>
        <v>0</v>
      </c>
      <c r="O195" s="492">
        <f>ROUND(M195+N195,0)</f>
        <v>0</v>
      </c>
      <c r="Q195" s="490">
        <f>'Budget Worksheet'!T195</f>
        <v>0</v>
      </c>
      <c r="R195" s="491">
        <f>'Budget Worksheet'!W195</f>
        <v>0</v>
      </c>
      <c r="S195" s="492">
        <f>ROUND(Q195+R195,0)</f>
        <v>0</v>
      </c>
      <c r="U195" s="490">
        <f>'Budget Worksheet'!X195</f>
        <v>0</v>
      </c>
      <c r="V195" s="491">
        <f>'Budget Worksheet'!AA195</f>
        <v>0</v>
      </c>
      <c r="W195" s="492">
        <f>ROUND(U195+V195,0)</f>
        <v>0</v>
      </c>
      <c r="Y195" s="490">
        <f>'Budget Worksheet'!AB195</f>
        <v>0</v>
      </c>
      <c r="Z195" s="491">
        <f>'Budget Worksheet'!AE195</f>
        <v>0</v>
      </c>
      <c r="AA195" s="492">
        <f>ROUND(Y195+Z195,0)</f>
        <v>0</v>
      </c>
      <c r="AC195" s="490">
        <f>'Budget Worksheet'!AF195</f>
        <v>0</v>
      </c>
      <c r="AD195" s="491">
        <f>'Budget Worksheet'!AI195</f>
        <v>0</v>
      </c>
      <c r="AE195" s="492">
        <f>ROUND(AC195+AD195,0)</f>
        <v>0</v>
      </c>
      <c r="AG195" s="490"/>
      <c r="AH195" s="491"/>
      <c r="AI195" s="492"/>
      <c r="AK195" s="490">
        <f>'Budget Worksheet'!AN195</f>
        <v>0</v>
      </c>
      <c r="AL195" s="491">
        <f>'Budget Worksheet'!AQ195</f>
        <v>0</v>
      </c>
      <c r="AM195" s="492">
        <f>ROUND(AK195+AL195,0)</f>
        <v>0</v>
      </c>
    </row>
    <row r="196" spans="2:39" x14ac:dyDescent="0.25">
      <c r="B196" s="159">
        <f>'Budget Worksheet'!B196</f>
        <v>0</v>
      </c>
      <c r="C196" s="216"/>
      <c r="E196" s="490"/>
      <c r="F196" s="491"/>
      <c r="G196" s="492"/>
      <c r="I196" s="490"/>
      <c r="J196" s="491"/>
      <c r="K196" s="492"/>
      <c r="M196" s="490"/>
      <c r="N196" s="491"/>
      <c r="O196" s="492"/>
      <c r="Q196" s="490"/>
      <c r="R196" s="491"/>
      <c r="S196" s="492"/>
      <c r="U196" s="490"/>
      <c r="V196" s="491"/>
      <c r="W196" s="492"/>
      <c r="Y196" s="490"/>
      <c r="Z196" s="491"/>
      <c r="AA196" s="492"/>
      <c r="AC196" s="490"/>
      <c r="AD196" s="491"/>
      <c r="AE196" s="492"/>
      <c r="AG196" s="490"/>
      <c r="AH196" s="491"/>
      <c r="AI196" s="492"/>
      <c r="AK196" s="490"/>
      <c r="AL196" s="491"/>
      <c r="AM196" s="492"/>
    </row>
    <row r="197" spans="2:39" x14ac:dyDescent="0.25">
      <c r="B197" s="145" t="str">
        <f>'Budget Worksheet'!B197</f>
        <v>Cost Share</v>
      </c>
      <c r="C197" s="219"/>
      <c r="E197" s="493"/>
      <c r="F197" s="494"/>
      <c r="G197" s="495"/>
      <c r="I197" s="493"/>
      <c r="J197" s="494"/>
      <c r="K197" s="495"/>
      <c r="M197" s="493"/>
      <c r="N197" s="494"/>
      <c r="O197" s="495"/>
      <c r="Q197" s="493"/>
      <c r="R197" s="494"/>
      <c r="S197" s="495"/>
      <c r="U197" s="493"/>
      <c r="V197" s="494"/>
      <c r="W197" s="495"/>
      <c r="Y197" s="493"/>
      <c r="Z197" s="494"/>
      <c r="AA197" s="495"/>
      <c r="AC197" s="493"/>
      <c r="AD197" s="494"/>
      <c r="AE197" s="495"/>
      <c r="AG197" s="493"/>
      <c r="AH197" s="494"/>
      <c r="AI197" s="495"/>
      <c r="AK197" s="493"/>
      <c r="AL197" s="494"/>
      <c r="AM197" s="495"/>
    </row>
    <row r="198" spans="2:39" ht="13.8" hidden="1" customHeight="1" x14ac:dyDescent="0.25">
      <c r="B198" s="161" t="str">
        <f>'Budget Worksheet'!B198</f>
        <v>Agency #1</v>
      </c>
      <c r="C198" s="216"/>
      <c r="E198" s="490"/>
      <c r="F198" s="491"/>
      <c r="G198" s="492"/>
      <c r="I198" s="490"/>
      <c r="J198" s="491"/>
      <c r="K198" s="492"/>
      <c r="M198" s="490"/>
      <c r="N198" s="491"/>
      <c r="O198" s="492"/>
      <c r="Q198" s="490"/>
      <c r="R198" s="491"/>
      <c r="S198" s="492"/>
      <c r="U198" s="490"/>
      <c r="V198" s="491"/>
      <c r="W198" s="492"/>
      <c r="Y198" s="490"/>
      <c r="Z198" s="491"/>
      <c r="AA198" s="492"/>
      <c r="AC198" s="490"/>
      <c r="AD198" s="491"/>
      <c r="AE198" s="492"/>
      <c r="AG198" s="490"/>
      <c r="AH198" s="491"/>
      <c r="AI198" s="492"/>
      <c r="AK198" s="490"/>
      <c r="AL198" s="491"/>
      <c r="AM198" s="492"/>
    </row>
    <row r="199" spans="2:39" ht="13.8" hidden="1" customHeight="1" x14ac:dyDescent="0.25">
      <c r="B199" s="161" t="str">
        <f>'Budget Worksheet'!B199</f>
        <v>Agency #2</v>
      </c>
      <c r="C199" s="216"/>
      <c r="E199" s="490"/>
      <c r="F199" s="491"/>
      <c r="G199" s="492"/>
      <c r="I199" s="490"/>
      <c r="J199" s="491"/>
      <c r="K199" s="492"/>
      <c r="M199" s="490"/>
      <c r="N199" s="491"/>
      <c r="O199" s="492"/>
      <c r="Q199" s="490"/>
      <c r="R199" s="491"/>
      <c r="S199" s="492"/>
      <c r="U199" s="490"/>
      <c r="V199" s="491"/>
      <c r="W199" s="492"/>
      <c r="Y199" s="490"/>
      <c r="Z199" s="491"/>
      <c r="AA199" s="492"/>
      <c r="AC199" s="490"/>
      <c r="AD199" s="491"/>
      <c r="AE199" s="492"/>
      <c r="AG199" s="490"/>
      <c r="AH199" s="491"/>
      <c r="AI199" s="492"/>
      <c r="AK199" s="490"/>
      <c r="AL199" s="491"/>
      <c r="AM199" s="492"/>
    </row>
    <row r="200" spans="2:39" ht="13.8" hidden="1" customHeight="1" x14ac:dyDescent="0.25">
      <c r="B200" s="161" t="str">
        <f>'Budget Worksheet'!B200</f>
        <v>Agency #3</v>
      </c>
      <c r="C200" s="216"/>
      <c r="E200" s="490"/>
      <c r="F200" s="491"/>
      <c r="G200" s="492"/>
      <c r="I200" s="490"/>
      <c r="J200" s="491"/>
      <c r="K200" s="492"/>
      <c r="M200" s="490"/>
      <c r="N200" s="491"/>
      <c r="O200" s="492"/>
      <c r="Q200" s="490"/>
      <c r="R200" s="491"/>
      <c r="S200" s="492"/>
      <c r="U200" s="490"/>
      <c r="V200" s="491"/>
      <c r="W200" s="492"/>
      <c r="Y200" s="490"/>
      <c r="Z200" s="491"/>
      <c r="AA200" s="492"/>
      <c r="AC200" s="490"/>
      <c r="AD200" s="491"/>
      <c r="AE200" s="492"/>
      <c r="AG200" s="490"/>
      <c r="AH200" s="491"/>
      <c r="AI200" s="492"/>
      <c r="AK200" s="490"/>
      <c r="AL200" s="491"/>
      <c r="AM200" s="492"/>
    </row>
    <row r="201" spans="2:39" ht="13.8" hidden="1" customHeight="1" x14ac:dyDescent="0.25">
      <c r="B201" s="161" t="str">
        <f>'Budget Worksheet'!B201</f>
        <v>Agency #4</v>
      </c>
      <c r="C201" s="216"/>
      <c r="E201" s="490"/>
      <c r="F201" s="491"/>
      <c r="G201" s="492"/>
      <c r="I201" s="490"/>
      <c r="J201" s="491"/>
      <c r="K201" s="492"/>
      <c r="M201" s="490"/>
      <c r="N201" s="491"/>
      <c r="O201" s="492"/>
      <c r="Q201" s="490"/>
      <c r="R201" s="491"/>
      <c r="S201" s="492"/>
      <c r="U201" s="490"/>
      <c r="V201" s="491"/>
      <c r="W201" s="492"/>
      <c r="Y201" s="490"/>
      <c r="Z201" s="491"/>
      <c r="AA201" s="492"/>
      <c r="AC201" s="490"/>
      <c r="AD201" s="491"/>
      <c r="AE201" s="492"/>
      <c r="AG201" s="490"/>
      <c r="AH201" s="491"/>
      <c r="AI201" s="492"/>
      <c r="AK201" s="490"/>
      <c r="AL201" s="491"/>
      <c r="AM201" s="492"/>
    </row>
    <row r="202" spans="2:39" ht="13.8" hidden="1" customHeight="1" x14ac:dyDescent="0.25">
      <c r="B202" s="161" t="str">
        <f>'Budget Worksheet'!B202</f>
        <v>Agency #5</v>
      </c>
      <c r="C202" s="216"/>
      <c r="E202" s="490"/>
      <c r="F202" s="491"/>
      <c r="G202" s="492"/>
      <c r="I202" s="490"/>
      <c r="J202" s="491"/>
      <c r="K202" s="492"/>
      <c r="M202" s="490"/>
      <c r="N202" s="491"/>
      <c r="O202" s="492"/>
      <c r="Q202" s="490"/>
      <c r="R202" s="491"/>
      <c r="S202" s="492"/>
      <c r="U202" s="490"/>
      <c r="V202" s="491"/>
      <c r="W202" s="492"/>
      <c r="Y202" s="490"/>
      <c r="Z202" s="491"/>
      <c r="AA202" s="492"/>
      <c r="AC202" s="490"/>
      <c r="AD202" s="491"/>
      <c r="AE202" s="492"/>
      <c r="AG202" s="490"/>
      <c r="AH202" s="491"/>
      <c r="AI202" s="492"/>
      <c r="AK202" s="490"/>
      <c r="AL202" s="491"/>
      <c r="AM202" s="492"/>
    </row>
    <row r="203" spans="2:39" ht="13.8" hidden="1" customHeight="1" x14ac:dyDescent="0.25">
      <c r="B203" s="161" t="str">
        <f>'Budget Worksheet'!B203</f>
        <v>Agency #6</v>
      </c>
      <c r="C203" s="216"/>
      <c r="E203" s="490"/>
      <c r="F203" s="491"/>
      <c r="G203" s="492"/>
      <c r="I203" s="490"/>
      <c r="J203" s="491"/>
      <c r="K203" s="492"/>
      <c r="M203" s="490"/>
      <c r="N203" s="491"/>
      <c r="O203" s="492"/>
      <c r="Q203" s="490"/>
      <c r="R203" s="491"/>
      <c r="S203" s="492"/>
      <c r="U203" s="490"/>
      <c r="V203" s="491"/>
      <c r="W203" s="492"/>
      <c r="Y203" s="490"/>
      <c r="Z203" s="491"/>
      <c r="AA203" s="492"/>
      <c r="AC203" s="490"/>
      <c r="AD203" s="491"/>
      <c r="AE203" s="492"/>
      <c r="AG203" s="490"/>
      <c r="AH203" s="491"/>
      <c r="AI203" s="492"/>
      <c r="AK203" s="490"/>
      <c r="AL203" s="491"/>
      <c r="AM203" s="492"/>
    </row>
    <row r="204" spans="2:39" ht="13.8" hidden="1" customHeight="1" x14ac:dyDescent="0.25">
      <c r="B204" s="161" t="str">
        <f>'Budget Worksheet'!B204</f>
        <v>Agency #7</v>
      </c>
      <c r="C204" s="216"/>
      <c r="E204" s="490"/>
      <c r="F204" s="491"/>
      <c r="G204" s="492"/>
      <c r="I204" s="490"/>
      <c r="J204" s="491"/>
      <c r="K204" s="492"/>
      <c r="M204" s="490"/>
      <c r="N204" s="491"/>
      <c r="O204" s="492"/>
      <c r="Q204" s="490"/>
      <c r="R204" s="491"/>
      <c r="S204" s="492"/>
      <c r="U204" s="490"/>
      <c r="V204" s="491"/>
      <c r="W204" s="492"/>
      <c r="Y204" s="490"/>
      <c r="Z204" s="491"/>
      <c r="AA204" s="492"/>
      <c r="AC204" s="490"/>
      <c r="AD204" s="491"/>
      <c r="AE204" s="492"/>
      <c r="AG204" s="490"/>
      <c r="AH204" s="491"/>
      <c r="AI204" s="492"/>
      <c r="AK204" s="490"/>
      <c r="AL204" s="491"/>
      <c r="AM204" s="492"/>
    </row>
    <row r="205" spans="2:39" ht="13.8" hidden="1" customHeight="1" x14ac:dyDescent="0.25">
      <c r="B205" s="161" t="str">
        <f>'Budget Worksheet'!B205</f>
        <v>Agency #8</v>
      </c>
      <c r="C205" s="216"/>
      <c r="E205" s="490"/>
      <c r="F205" s="491"/>
      <c r="G205" s="492"/>
      <c r="I205" s="490"/>
      <c r="J205" s="491"/>
      <c r="K205" s="492"/>
      <c r="M205" s="490"/>
      <c r="N205" s="491"/>
      <c r="O205" s="492"/>
      <c r="Q205" s="490"/>
      <c r="R205" s="491"/>
      <c r="S205" s="492"/>
      <c r="U205" s="490"/>
      <c r="V205" s="491"/>
      <c r="W205" s="492"/>
      <c r="Y205" s="490"/>
      <c r="Z205" s="491"/>
      <c r="AA205" s="492"/>
      <c r="AC205" s="490"/>
      <c r="AD205" s="491"/>
      <c r="AE205" s="492"/>
      <c r="AG205" s="490"/>
      <c r="AH205" s="491"/>
      <c r="AI205" s="492"/>
      <c r="AK205" s="490"/>
      <c r="AL205" s="491"/>
      <c r="AM205" s="492"/>
    </row>
    <row r="206" spans="2:39" ht="13.8" hidden="1" customHeight="1" x14ac:dyDescent="0.25">
      <c r="B206" s="161" t="str">
        <f>'Budget Worksheet'!B206</f>
        <v>Agency #9</v>
      </c>
      <c r="C206" s="216"/>
      <c r="E206" s="490"/>
      <c r="F206" s="491"/>
      <c r="G206" s="492"/>
      <c r="I206" s="490"/>
      <c r="J206" s="491"/>
      <c r="K206" s="492"/>
      <c r="M206" s="490"/>
      <c r="N206" s="491"/>
      <c r="O206" s="492"/>
      <c r="Q206" s="490"/>
      <c r="R206" s="491"/>
      <c r="S206" s="492"/>
      <c r="U206" s="490"/>
      <c r="V206" s="491"/>
      <c r="W206" s="492"/>
      <c r="Y206" s="490"/>
      <c r="Z206" s="491"/>
      <c r="AA206" s="492"/>
      <c r="AC206" s="490"/>
      <c r="AD206" s="491"/>
      <c r="AE206" s="492"/>
      <c r="AG206" s="490"/>
      <c r="AH206" s="491"/>
      <c r="AI206" s="492"/>
      <c r="AK206" s="490"/>
      <c r="AL206" s="491"/>
      <c r="AM206" s="492"/>
    </row>
    <row r="207" spans="2:39" ht="13.8" hidden="1" customHeight="1" x14ac:dyDescent="0.25">
      <c r="B207" s="161" t="str">
        <f>'Budget Worksheet'!B207</f>
        <v>Agency #10</v>
      </c>
      <c r="C207" s="216"/>
      <c r="E207" s="490"/>
      <c r="F207" s="491"/>
      <c r="G207" s="492"/>
      <c r="I207" s="490"/>
      <c r="J207" s="491"/>
      <c r="K207" s="492"/>
      <c r="M207" s="490"/>
      <c r="N207" s="491"/>
      <c r="O207" s="492"/>
      <c r="Q207" s="490"/>
      <c r="R207" s="491"/>
      <c r="S207" s="492"/>
      <c r="U207" s="490"/>
      <c r="V207" s="491"/>
      <c r="W207" s="492"/>
      <c r="Y207" s="490"/>
      <c r="Z207" s="491"/>
      <c r="AA207" s="492"/>
      <c r="AC207" s="490"/>
      <c r="AD207" s="491"/>
      <c r="AE207" s="492"/>
      <c r="AG207" s="490"/>
      <c r="AH207" s="491"/>
      <c r="AI207" s="492"/>
      <c r="AK207" s="490"/>
      <c r="AL207" s="491"/>
      <c r="AM207" s="492"/>
    </row>
    <row r="208" spans="2:39" x14ac:dyDescent="0.25">
      <c r="B208" s="161">
        <f>'Budget Worksheet'!B208</f>
        <v>0</v>
      </c>
      <c r="C208" s="216"/>
      <c r="E208" s="490"/>
      <c r="F208" s="491"/>
      <c r="G208" s="492"/>
      <c r="I208" s="490"/>
      <c r="J208" s="491"/>
      <c r="K208" s="492"/>
      <c r="M208" s="490"/>
      <c r="N208" s="491"/>
      <c r="O208" s="492"/>
      <c r="Q208" s="490"/>
      <c r="R208" s="491"/>
      <c r="S208" s="492"/>
      <c r="U208" s="490"/>
      <c r="V208" s="491"/>
      <c r="W208" s="492"/>
      <c r="Y208" s="490"/>
      <c r="Z208" s="491"/>
      <c r="AA208" s="492"/>
      <c r="AC208" s="490"/>
      <c r="AD208" s="491"/>
      <c r="AE208" s="492"/>
      <c r="AG208" s="490"/>
      <c r="AH208" s="491"/>
      <c r="AI208" s="492"/>
      <c r="AK208" s="490"/>
      <c r="AL208" s="491"/>
      <c r="AM208" s="492"/>
    </row>
    <row r="209" spans="2:39" x14ac:dyDescent="0.25">
      <c r="B209" s="159" t="str">
        <f>'Budget Worksheet'!B209</f>
        <v>Total Cost Share</v>
      </c>
      <c r="C209" s="216"/>
      <c r="E209" s="490">
        <f>'Budget Worksheet'!H209</f>
        <v>0</v>
      </c>
      <c r="F209" s="491">
        <f>'Budget Worksheet'!K209</f>
        <v>0</v>
      </c>
      <c r="G209" s="492">
        <f>ROUND(E209+F209,0)</f>
        <v>0</v>
      </c>
      <c r="I209" s="490">
        <f>'Budget Worksheet'!L209</f>
        <v>0</v>
      </c>
      <c r="J209" s="491">
        <f>'Budget Worksheet'!O209</f>
        <v>0</v>
      </c>
      <c r="K209" s="492">
        <f>ROUND(I209+J209,0)</f>
        <v>0</v>
      </c>
      <c r="M209" s="490">
        <f>'Budget Worksheet'!P209</f>
        <v>0</v>
      </c>
      <c r="N209" s="491">
        <f>'Budget Worksheet'!S209</f>
        <v>0</v>
      </c>
      <c r="O209" s="492">
        <f>ROUND(M209+N209,0)</f>
        <v>0</v>
      </c>
      <c r="Q209" s="490">
        <f>'Budget Worksheet'!T209</f>
        <v>0</v>
      </c>
      <c r="R209" s="491">
        <f>'Budget Worksheet'!W209</f>
        <v>0</v>
      </c>
      <c r="S209" s="492">
        <f>ROUND(Q209+R209,0)</f>
        <v>0</v>
      </c>
      <c r="U209" s="490">
        <f>'Budget Worksheet'!X209</f>
        <v>0</v>
      </c>
      <c r="V209" s="491">
        <f>'Budget Worksheet'!AA209</f>
        <v>0</v>
      </c>
      <c r="W209" s="492">
        <f>ROUND(U209+V209,0)</f>
        <v>0</v>
      </c>
      <c r="Y209" s="490">
        <f>'Budget Worksheet'!AB209</f>
        <v>0</v>
      </c>
      <c r="Z209" s="491">
        <f>'Budget Worksheet'!AE209</f>
        <v>0</v>
      </c>
      <c r="AA209" s="492">
        <f>ROUND(Y209+Z209,0)</f>
        <v>0</v>
      </c>
      <c r="AC209" s="490">
        <f>'Budget Worksheet'!AF209</f>
        <v>0</v>
      </c>
      <c r="AD209" s="491">
        <f>'Budget Worksheet'!AI209</f>
        <v>0</v>
      </c>
      <c r="AE209" s="492">
        <f>ROUND(AC209+AD209,0)</f>
        <v>0</v>
      </c>
      <c r="AG209" s="490"/>
      <c r="AH209" s="491"/>
      <c r="AI209" s="492"/>
      <c r="AK209" s="490">
        <f>'Budget Worksheet'!AN209</f>
        <v>0</v>
      </c>
      <c r="AL209" s="491">
        <f>'Budget Worksheet'!AQ209</f>
        <v>0</v>
      </c>
      <c r="AM209" s="492">
        <f>ROUND(AK209+AL209,0)</f>
        <v>0</v>
      </c>
    </row>
    <row r="210" spans="2:39" ht="14.4" thickBot="1" x14ac:dyDescent="0.3">
      <c r="B210" s="244">
        <f>'Budget Worksheet'!B210</f>
        <v>0</v>
      </c>
      <c r="C210" s="245"/>
      <c r="E210" s="497"/>
      <c r="F210" s="498"/>
      <c r="G210" s="499"/>
      <c r="I210" s="497"/>
      <c r="J210" s="498"/>
      <c r="K210" s="499"/>
      <c r="M210" s="497"/>
      <c r="N210" s="498"/>
      <c r="O210" s="499"/>
      <c r="Q210" s="497"/>
      <c r="R210" s="498"/>
      <c r="S210" s="499"/>
      <c r="U210" s="497"/>
      <c r="V210" s="498"/>
      <c r="W210" s="499"/>
      <c r="Y210" s="497"/>
      <c r="Z210" s="498"/>
      <c r="AA210" s="499"/>
      <c r="AC210" s="497"/>
      <c r="AD210" s="498"/>
      <c r="AE210" s="499"/>
      <c r="AG210" s="497"/>
      <c r="AH210" s="498"/>
      <c r="AI210" s="499"/>
      <c r="AK210" s="497"/>
      <c r="AL210" s="498"/>
      <c r="AM210" s="499"/>
    </row>
    <row r="211" spans="2:39" ht="14.4" thickTop="1" x14ac:dyDescent="0.25">
      <c r="B211" s="528" t="str">
        <f>'Budget Worksheet'!B211</f>
        <v>Total Non-Salary</v>
      </c>
      <c r="C211" s="529"/>
      <c r="E211" s="500">
        <f>'Budget Worksheet'!H211</f>
        <v>0</v>
      </c>
      <c r="F211" s="512">
        <f>'Budget Worksheet'!K211</f>
        <v>0</v>
      </c>
      <c r="G211" s="513">
        <f>ROUND(E211+F211,0)</f>
        <v>0</v>
      </c>
      <c r="I211" s="500">
        <f>'Budget Worksheet'!L211</f>
        <v>0</v>
      </c>
      <c r="J211" s="512">
        <f>'Budget Worksheet'!O211</f>
        <v>0</v>
      </c>
      <c r="K211" s="513">
        <f>ROUND(I211+J211,0)</f>
        <v>0</v>
      </c>
      <c r="M211" s="500">
        <f>'Budget Worksheet'!P211</f>
        <v>0</v>
      </c>
      <c r="N211" s="512">
        <f>'Budget Worksheet'!S211</f>
        <v>0</v>
      </c>
      <c r="O211" s="513">
        <f>ROUND(M211+N211,0)</f>
        <v>0</v>
      </c>
      <c r="Q211" s="500">
        <f>'Budget Worksheet'!T211</f>
        <v>0</v>
      </c>
      <c r="R211" s="512">
        <f>'Budget Worksheet'!W211</f>
        <v>0</v>
      </c>
      <c r="S211" s="513">
        <f>ROUND(Q211+R211,0)</f>
        <v>0</v>
      </c>
      <c r="U211" s="500">
        <f>'Budget Worksheet'!X211</f>
        <v>0</v>
      </c>
      <c r="V211" s="512">
        <f>'Budget Worksheet'!AA211</f>
        <v>0</v>
      </c>
      <c r="W211" s="513">
        <f>ROUND(U211+V211,0)</f>
        <v>0</v>
      </c>
      <c r="Y211" s="500">
        <f>'Budget Worksheet'!AB211</f>
        <v>0</v>
      </c>
      <c r="Z211" s="512">
        <f>'Budget Worksheet'!AE211</f>
        <v>0</v>
      </c>
      <c r="AA211" s="513">
        <f>ROUND(Y211+Z211,0)</f>
        <v>0</v>
      </c>
      <c r="AC211" s="500">
        <f>'Budget Worksheet'!AF211</f>
        <v>0</v>
      </c>
      <c r="AD211" s="512">
        <f>'Budget Worksheet'!AI211</f>
        <v>0</v>
      </c>
      <c r="AE211" s="513">
        <f>ROUND(AC211+AD211,0)</f>
        <v>0</v>
      </c>
      <c r="AG211" s="500"/>
      <c r="AH211" s="512"/>
      <c r="AI211" s="513"/>
      <c r="AK211" s="500">
        <f>'Budget Worksheet'!AN211</f>
        <v>0</v>
      </c>
      <c r="AL211" s="512">
        <f>'Budget Worksheet'!AQ211</f>
        <v>0</v>
      </c>
      <c r="AM211" s="513">
        <f>ROUND(AK211+AL211,0)</f>
        <v>0</v>
      </c>
    </row>
    <row r="212" spans="2:39" x14ac:dyDescent="0.25">
      <c r="B212" s="370"/>
      <c r="C212" s="371"/>
      <c r="E212" s="500"/>
      <c r="F212" s="491"/>
      <c r="G212" s="492"/>
      <c r="I212" s="500"/>
      <c r="J212" s="491"/>
      <c r="K212" s="492"/>
      <c r="M212" s="500"/>
      <c r="N212" s="491"/>
      <c r="O212" s="492"/>
      <c r="Q212" s="500"/>
      <c r="R212" s="491"/>
      <c r="S212" s="492"/>
      <c r="U212" s="500"/>
      <c r="V212" s="491"/>
      <c r="W212" s="492"/>
      <c r="Y212" s="500"/>
      <c r="Z212" s="491"/>
      <c r="AA212" s="492"/>
      <c r="AC212" s="500"/>
      <c r="AD212" s="491"/>
      <c r="AE212" s="492"/>
      <c r="AG212" s="500"/>
      <c r="AH212" s="491"/>
      <c r="AI212" s="492"/>
      <c r="AK212" s="500"/>
      <c r="AL212" s="491"/>
      <c r="AM212" s="492"/>
    </row>
    <row r="213" spans="2:39" ht="16.2" thickBot="1" x14ac:dyDescent="0.35">
      <c r="B213" s="375" t="str">
        <f>'Budget Worksheet'!B213</f>
        <v>Totals:</v>
      </c>
      <c r="C213" s="385"/>
      <c r="E213" s="501"/>
      <c r="F213" s="502"/>
      <c r="G213" s="503"/>
      <c r="I213" s="501"/>
      <c r="J213" s="502"/>
      <c r="K213" s="503"/>
      <c r="M213" s="501"/>
      <c r="N213" s="502"/>
      <c r="O213" s="503"/>
      <c r="Q213" s="501"/>
      <c r="R213" s="502"/>
      <c r="S213" s="503"/>
      <c r="U213" s="501"/>
      <c r="V213" s="502"/>
      <c r="W213" s="503"/>
      <c r="Y213" s="501"/>
      <c r="Z213" s="502"/>
      <c r="AA213" s="503"/>
      <c r="AC213" s="501"/>
      <c r="AD213" s="502"/>
      <c r="AE213" s="503"/>
      <c r="AG213" s="501"/>
      <c r="AH213" s="502"/>
      <c r="AI213" s="503"/>
      <c r="AK213" s="501"/>
      <c r="AL213" s="502"/>
      <c r="AM213" s="503"/>
    </row>
    <row r="214" spans="2:39" x14ac:dyDescent="0.25">
      <c r="B214" s="145" t="str">
        <f>'Budget Worksheet'!B214</f>
        <v>Direct Cost</v>
      </c>
      <c r="C214" s="219"/>
      <c r="E214" s="493"/>
      <c r="F214" s="494"/>
      <c r="G214" s="495"/>
      <c r="I214" s="493"/>
      <c r="J214" s="494"/>
      <c r="K214" s="495"/>
      <c r="M214" s="493"/>
      <c r="N214" s="494"/>
      <c r="O214" s="495"/>
      <c r="Q214" s="493"/>
      <c r="R214" s="494"/>
      <c r="S214" s="495"/>
      <c r="U214" s="493"/>
      <c r="V214" s="494"/>
      <c r="W214" s="495"/>
      <c r="Y214" s="493"/>
      <c r="Z214" s="494"/>
      <c r="AA214" s="495"/>
      <c r="AC214" s="493"/>
      <c r="AD214" s="494"/>
      <c r="AE214" s="495"/>
      <c r="AG214" s="493"/>
      <c r="AH214" s="494"/>
      <c r="AI214" s="495"/>
      <c r="AK214" s="493"/>
      <c r="AL214" s="494"/>
      <c r="AM214" s="495"/>
    </row>
    <row r="215" spans="2:39" x14ac:dyDescent="0.25">
      <c r="B215" s="159" t="str">
        <f>'Budget Worksheet'!B215</f>
        <v>Total Direct Cost</v>
      </c>
      <c r="C215" s="248"/>
      <c r="E215" s="490">
        <f>'Budget Worksheet'!H215</f>
        <v>0</v>
      </c>
      <c r="F215" s="491">
        <f>'Budget Worksheet'!K215</f>
        <v>0</v>
      </c>
      <c r="G215" s="492">
        <f>ROUND(E215+F215,0)</f>
        <v>0</v>
      </c>
      <c r="I215" s="490">
        <f>'Budget Worksheet'!L215</f>
        <v>0</v>
      </c>
      <c r="J215" s="491">
        <f>'Budget Worksheet'!O215</f>
        <v>0</v>
      </c>
      <c r="K215" s="492">
        <f>ROUND(I215+J215,0)</f>
        <v>0</v>
      </c>
      <c r="M215" s="490">
        <f>'Budget Worksheet'!P215</f>
        <v>0</v>
      </c>
      <c r="N215" s="491">
        <f>'Budget Worksheet'!S215</f>
        <v>0</v>
      </c>
      <c r="O215" s="492">
        <f>ROUND(M215+N215,0)</f>
        <v>0</v>
      </c>
      <c r="Q215" s="490">
        <f>'Budget Worksheet'!T215</f>
        <v>0</v>
      </c>
      <c r="R215" s="491">
        <f>'Budget Worksheet'!W215</f>
        <v>0</v>
      </c>
      <c r="S215" s="492">
        <f>ROUND(Q215+R215,0)</f>
        <v>0</v>
      </c>
      <c r="U215" s="490">
        <f>'Budget Worksheet'!X215</f>
        <v>0</v>
      </c>
      <c r="V215" s="491">
        <f>'Budget Worksheet'!AA215</f>
        <v>0</v>
      </c>
      <c r="W215" s="492">
        <f>ROUND(U215+V215,0)</f>
        <v>0</v>
      </c>
      <c r="Y215" s="490">
        <f>'Budget Worksheet'!AB215</f>
        <v>0</v>
      </c>
      <c r="Z215" s="491">
        <f>'Budget Worksheet'!AE215</f>
        <v>0</v>
      </c>
      <c r="AA215" s="492">
        <f>ROUND(Y215+Z215,0)</f>
        <v>0</v>
      </c>
      <c r="AC215" s="490">
        <f>'Budget Worksheet'!AF215</f>
        <v>0</v>
      </c>
      <c r="AD215" s="491">
        <f>'Budget Worksheet'!AI215</f>
        <v>0</v>
      </c>
      <c r="AE215" s="492">
        <f>ROUND(AC215+AD215,0)</f>
        <v>0</v>
      </c>
      <c r="AG215" s="490"/>
      <c r="AH215" s="491"/>
      <c r="AI215" s="492"/>
      <c r="AK215" s="490">
        <f>'Budget Worksheet'!AN215</f>
        <v>0</v>
      </c>
      <c r="AL215" s="491">
        <f>'Budget Worksheet'!AQ215</f>
        <v>0</v>
      </c>
      <c r="AM215" s="492">
        <f>ROUND(AK215+AL215,0)</f>
        <v>0</v>
      </c>
    </row>
    <row r="216" spans="2:39" x14ac:dyDescent="0.25">
      <c r="B216" s="253" t="str">
        <f>'Budget Worksheet'!B216</f>
        <v>Modified Total Direct Cost</v>
      </c>
      <c r="C216" s="248"/>
      <c r="E216" s="509">
        <f>'Budget Worksheet'!H216</f>
        <v>0</v>
      </c>
      <c r="F216" s="510">
        <f>'Budget Worksheet'!K216</f>
        <v>0</v>
      </c>
      <c r="G216" s="511">
        <f>ROUND(E216+F216,0)</f>
        <v>0</v>
      </c>
      <c r="I216" s="509">
        <f>'Budget Worksheet'!L216</f>
        <v>0</v>
      </c>
      <c r="J216" s="510">
        <f>'Budget Worksheet'!O216</f>
        <v>0</v>
      </c>
      <c r="K216" s="511">
        <f>ROUND(I216+J216,0)</f>
        <v>0</v>
      </c>
      <c r="M216" s="509">
        <f>'Budget Worksheet'!P216</f>
        <v>0</v>
      </c>
      <c r="N216" s="510">
        <f>'Budget Worksheet'!S216</f>
        <v>0</v>
      </c>
      <c r="O216" s="511">
        <f>ROUND(M216+N216,0)</f>
        <v>0</v>
      </c>
      <c r="Q216" s="509">
        <f>'Budget Worksheet'!T216</f>
        <v>0</v>
      </c>
      <c r="R216" s="510">
        <f>'Budget Worksheet'!W216</f>
        <v>0</v>
      </c>
      <c r="S216" s="511">
        <f>ROUND(Q216+R216,0)</f>
        <v>0</v>
      </c>
      <c r="U216" s="509">
        <f>'Budget Worksheet'!X216</f>
        <v>0</v>
      </c>
      <c r="V216" s="510">
        <f>'Budget Worksheet'!AA216</f>
        <v>0</v>
      </c>
      <c r="W216" s="511">
        <f>ROUND(U216+V216,0)</f>
        <v>0</v>
      </c>
      <c r="Y216" s="509">
        <f>'Budget Worksheet'!AB216</f>
        <v>0</v>
      </c>
      <c r="Z216" s="510">
        <f>'Budget Worksheet'!AE216</f>
        <v>0</v>
      </c>
      <c r="AA216" s="511">
        <f>ROUND(Y216+Z216,0)</f>
        <v>0</v>
      </c>
      <c r="AC216" s="509">
        <f>'Budget Worksheet'!AF216</f>
        <v>0</v>
      </c>
      <c r="AD216" s="510">
        <f>'Budget Worksheet'!AI216</f>
        <v>0</v>
      </c>
      <c r="AE216" s="511">
        <f>ROUND(AC216+AD216,0)</f>
        <v>0</v>
      </c>
      <c r="AG216" s="509"/>
      <c r="AH216" s="510"/>
      <c r="AI216" s="511"/>
      <c r="AK216" s="509">
        <f>'Budget Worksheet'!AN216</f>
        <v>0</v>
      </c>
      <c r="AL216" s="510">
        <f>'Budget Worksheet'!AQ216</f>
        <v>0</v>
      </c>
      <c r="AM216" s="511">
        <f>ROUND(AK216+AL216,0)</f>
        <v>0</v>
      </c>
    </row>
    <row r="217" spans="2:39" x14ac:dyDescent="0.25">
      <c r="B217" s="159">
        <f>'Budget Worksheet'!B217</f>
        <v>0</v>
      </c>
      <c r="C217" s="256"/>
      <c r="E217" s="490"/>
      <c r="F217" s="491"/>
      <c r="G217" s="492"/>
      <c r="I217" s="490"/>
      <c r="J217" s="491"/>
      <c r="K217" s="492"/>
      <c r="M217" s="490"/>
      <c r="N217" s="491"/>
      <c r="O217" s="492"/>
      <c r="Q217" s="490"/>
      <c r="R217" s="491"/>
      <c r="S217" s="492"/>
      <c r="U217" s="490"/>
      <c r="V217" s="491"/>
      <c r="W217" s="492"/>
      <c r="Y217" s="490"/>
      <c r="Z217" s="491"/>
      <c r="AA217" s="492"/>
      <c r="AC217" s="490"/>
      <c r="AD217" s="491"/>
      <c r="AE217" s="492"/>
      <c r="AG217" s="490"/>
      <c r="AH217" s="491"/>
      <c r="AI217" s="492"/>
      <c r="AK217" s="490"/>
      <c r="AL217" s="491"/>
      <c r="AM217" s="492"/>
    </row>
    <row r="218" spans="2:39" x14ac:dyDescent="0.25">
      <c r="B218" s="261" t="str">
        <f>'Budget Worksheet'!B218</f>
        <v>Facilities &amp; Administrative Cost</v>
      </c>
      <c r="C218" s="262"/>
      <c r="E218" s="493"/>
      <c r="F218" s="494"/>
      <c r="G218" s="495"/>
      <c r="I218" s="493"/>
      <c r="J218" s="494"/>
      <c r="K218" s="495"/>
      <c r="M218" s="493"/>
      <c r="N218" s="494"/>
      <c r="O218" s="495"/>
      <c r="Q218" s="493"/>
      <c r="R218" s="494"/>
      <c r="S218" s="495"/>
      <c r="U218" s="493"/>
      <c r="V218" s="494"/>
      <c r="W218" s="495"/>
      <c r="Y218" s="493"/>
      <c r="Z218" s="494"/>
      <c r="AA218" s="495"/>
      <c r="AC218" s="493"/>
      <c r="AD218" s="494"/>
      <c r="AE218" s="495"/>
      <c r="AG218" s="493"/>
      <c r="AH218" s="494"/>
      <c r="AI218" s="495"/>
      <c r="AK218" s="493"/>
      <c r="AL218" s="494"/>
      <c r="AM218" s="495"/>
    </row>
    <row r="219" spans="2:39" x14ac:dyDescent="0.25">
      <c r="B219" s="267" t="str">
        <f>'Budget Worksheet'!B219</f>
        <v xml:space="preserve">On Campus Research </v>
      </c>
      <c r="C219" s="518" t="s">
        <v>332</v>
      </c>
      <c r="E219" s="490"/>
      <c r="F219" s="491"/>
      <c r="G219" s="492"/>
      <c r="I219" s="490"/>
      <c r="J219" s="491"/>
      <c r="K219" s="492"/>
      <c r="M219" s="490"/>
      <c r="N219" s="491"/>
      <c r="O219" s="492"/>
      <c r="Q219" s="490"/>
      <c r="R219" s="491"/>
      <c r="S219" s="492"/>
      <c r="U219" s="490"/>
      <c r="V219" s="491"/>
      <c r="W219" s="492"/>
      <c r="Y219" s="490"/>
      <c r="Z219" s="491"/>
      <c r="AA219" s="492"/>
      <c r="AC219" s="490"/>
      <c r="AD219" s="491"/>
      <c r="AE219" s="492"/>
      <c r="AG219" s="490"/>
      <c r="AH219" s="491"/>
      <c r="AI219" s="492"/>
      <c r="AK219" s="490"/>
      <c r="AL219" s="491"/>
      <c r="AM219" s="492"/>
    </row>
    <row r="220" spans="2:39" x14ac:dyDescent="0.25">
      <c r="B220" s="159" t="str">
        <f>'Budget Worksheet'!B220</f>
        <v>Total F&amp;A</v>
      </c>
      <c r="C220" s="268"/>
      <c r="E220" s="490">
        <f>'Budget Worksheet'!H220</f>
        <v>0</v>
      </c>
      <c r="F220" s="491">
        <f>'Budget Worksheet'!K220</f>
        <v>0</v>
      </c>
      <c r="G220" s="492">
        <f>ROUND(E220+F220,0)</f>
        <v>0</v>
      </c>
      <c r="I220" s="490">
        <f>'Budget Worksheet'!L220</f>
        <v>0</v>
      </c>
      <c r="J220" s="491">
        <f>'Budget Worksheet'!O220</f>
        <v>0</v>
      </c>
      <c r="K220" s="492">
        <f>ROUND(I220+J220,0)</f>
        <v>0</v>
      </c>
      <c r="M220" s="490">
        <f>'Budget Worksheet'!P220</f>
        <v>0</v>
      </c>
      <c r="N220" s="491">
        <f>'Budget Worksheet'!S220</f>
        <v>0</v>
      </c>
      <c r="O220" s="492">
        <f>ROUND(M220+N220,0)</f>
        <v>0</v>
      </c>
      <c r="Q220" s="490">
        <f>'Budget Worksheet'!T220</f>
        <v>0</v>
      </c>
      <c r="R220" s="491">
        <f>'Budget Worksheet'!W220</f>
        <v>0</v>
      </c>
      <c r="S220" s="492">
        <f>ROUND(Q220+R220,0)</f>
        <v>0</v>
      </c>
      <c r="U220" s="490">
        <f>'Budget Worksheet'!X220</f>
        <v>0</v>
      </c>
      <c r="V220" s="491">
        <f>'Budget Worksheet'!AA220</f>
        <v>0</v>
      </c>
      <c r="W220" s="492">
        <f>ROUND(U220+V220,0)</f>
        <v>0</v>
      </c>
      <c r="Y220" s="490">
        <f>'Budget Worksheet'!AB220</f>
        <v>0</v>
      </c>
      <c r="Z220" s="491">
        <f>'Budget Worksheet'!AE220</f>
        <v>0</v>
      </c>
      <c r="AA220" s="492">
        <f>ROUND(Y220+Z220,0)</f>
        <v>0</v>
      </c>
      <c r="AC220" s="490">
        <f>'Budget Worksheet'!AF220</f>
        <v>0</v>
      </c>
      <c r="AD220" s="491">
        <f>'Budget Worksheet'!AI220</f>
        <v>0</v>
      </c>
      <c r="AE220" s="492">
        <f>ROUND(AC220+AD220,0)</f>
        <v>0</v>
      </c>
      <c r="AG220" s="490"/>
      <c r="AH220" s="491"/>
      <c r="AI220" s="492"/>
      <c r="AK220" s="490">
        <f>'Budget Worksheet'!AN220</f>
        <v>0</v>
      </c>
      <c r="AL220" s="491">
        <f>'Budget Worksheet'!AQ220</f>
        <v>0</v>
      </c>
      <c r="AM220" s="492">
        <f>ROUND(AK220+AL220,0)</f>
        <v>0</v>
      </c>
    </row>
    <row r="221" spans="2:39" ht="14.4" thickBot="1" x14ac:dyDescent="0.3">
      <c r="B221" s="159">
        <f>'Budget Worksheet'!B221</f>
        <v>0</v>
      </c>
      <c r="C221" s="268"/>
      <c r="E221" s="497"/>
      <c r="F221" s="498"/>
      <c r="G221" s="499"/>
      <c r="I221" s="497"/>
      <c r="J221" s="498"/>
      <c r="K221" s="499"/>
      <c r="M221" s="497"/>
      <c r="N221" s="498"/>
      <c r="O221" s="499"/>
      <c r="Q221" s="497"/>
      <c r="R221" s="498"/>
      <c r="S221" s="499"/>
      <c r="U221" s="497"/>
      <c r="V221" s="498"/>
      <c r="W221" s="499"/>
      <c r="Y221" s="497"/>
      <c r="Z221" s="498"/>
      <c r="AA221" s="499"/>
      <c r="AC221" s="497"/>
      <c r="AD221" s="498"/>
      <c r="AE221" s="499"/>
      <c r="AG221" s="497"/>
      <c r="AH221" s="498"/>
      <c r="AI221" s="499"/>
      <c r="AK221" s="497"/>
      <c r="AL221" s="498"/>
      <c r="AM221" s="499"/>
    </row>
    <row r="222" spans="2:39" ht="14.4" thickTop="1" x14ac:dyDescent="0.25">
      <c r="B222" s="273">
        <f>'Budget Worksheet'!B222</f>
        <v>0</v>
      </c>
      <c r="C222" s="274"/>
      <c r="E222" s="490"/>
      <c r="F222" s="491"/>
      <c r="G222" s="492"/>
      <c r="I222" s="490"/>
      <c r="J222" s="491"/>
      <c r="K222" s="492"/>
      <c r="M222" s="490"/>
      <c r="N222" s="491"/>
      <c r="O222" s="492"/>
      <c r="Q222" s="490"/>
      <c r="R222" s="491"/>
      <c r="S222" s="492"/>
      <c r="U222" s="490"/>
      <c r="V222" s="491"/>
      <c r="W222" s="492"/>
      <c r="Y222" s="490"/>
      <c r="Z222" s="491"/>
      <c r="AA222" s="492"/>
      <c r="AC222" s="490"/>
      <c r="AD222" s="491"/>
      <c r="AE222" s="492"/>
      <c r="AG222" s="490"/>
      <c r="AH222" s="491"/>
      <c r="AI222" s="492"/>
      <c r="AK222" s="490"/>
      <c r="AL222" s="491"/>
      <c r="AM222" s="492"/>
    </row>
    <row r="223" spans="2:39" x14ac:dyDescent="0.25">
      <c r="B223" s="279">
        <f>'Budget Worksheet'!B223</f>
        <v>0</v>
      </c>
      <c r="C223" s="268"/>
      <c r="E223" s="490"/>
      <c r="F223" s="491"/>
      <c r="G223" s="492"/>
      <c r="I223" s="490"/>
      <c r="J223" s="491"/>
      <c r="K223" s="492"/>
      <c r="M223" s="490"/>
      <c r="N223" s="491"/>
      <c r="O223" s="492"/>
      <c r="Q223" s="490"/>
      <c r="R223" s="491"/>
      <c r="S223" s="492"/>
      <c r="U223" s="490"/>
      <c r="V223" s="491"/>
      <c r="W223" s="492"/>
      <c r="Y223" s="490"/>
      <c r="Z223" s="491"/>
      <c r="AA223" s="492"/>
      <c r="AC223" s="490"/>
      <c r="AD223" s="491"/>
      <c r="AE223" s="492"/>
      <c r="AG223" s="490"/>
      <c r="AH223" s="491"/>
      <c r="AI223" s="492"/>
      <c r="AK223" s="490"/>
      <c r="AL223" s="491"/>
      <c r="AM223" s="492"/>
    </row>
    <row r="224" spans="2:39" ht="16.2" thickBot="1" x14ac:dyDescent="0.35">
      <c r="B224" s="524" t="str">
        <f>'Budget Worksheet'!B224</f>
        <v>Total Budget</v>
      </c>
      <c r="C224" s="525"/>
      <c r="E224" s="504">
        <f>'Budget Worksheet'!H222</f>
        <v>0</v>
      </c>
      <c r="F224" s="505">
        <f>'Budget Worksheet'!K222</f>
        <v>0</v>
      </c>
      <c r="G224" s="506">
        <f>ROUND(E224+F224,0)</f>
        <v>0</v>
      </c>
      <c r="I224" s="504">
        <f>'Budget Worksheet'!L222</f>
        <v>0</v>
      </c>
      <c r="J224" s="505">
        <f>'Budget Worksheet'!O222</f>
        <v>0</v>
      </c>
      <c r="K224" s="506">
        <f>ROUND(I224+J224,0)</f>
        <v>0</v>
      </c>
      <c r="M224" s="504">
        <f>'Budget Worksheet'!P222</f>
        <v>0</v>
      </c>
      <c r="N224" s="505">
        <f>'Budget Worksheet'!S222</f>
        <v>0</v>
      </c>
      <c r="O224" s="506">
        <f>ROUND(M224+N224,0)</f>
        <v>0</v>
      </c>
      <c r="Q224" s="504">
        <f>'Budget Worksheet'!T222</f>
        <v>0</v>
      </c>
      <c r="R224" s="505">
        <f>'Budget Worksheet'!W222</f>
        <v>0</v>
      </c>
      <c r="S224" s="506">
        <f>ROUND(Q224+R224,0)</f>
        <v>0</v>
      </c>
      <c r="U224" s="504">
        <f>'Budget Worksheet'!X222</f>
        <v>0</v>
      </c>
      <c r="V224" s="505">
        <f>'Budget Worksheet'!AA222</f>
        <v>0</v>
      </c>
      <c r="W224" s="506">
        <f>ROUND(U224+V224,0)</f>
        <v>0</v>
      </c>
      <c r="Y224" s="504">
        <f>'Budget Worksheet'!AB222</f>
        <v>0</v>
      </c>
      <c r="Z224" s="505">
        <f>'Budget Worksheet'!AE222</f>
        <v>0</v>
      </c>
      <c r="AA224" s="506">
        <f>ROUND(Y224+Z224,0)</f>
        <v>0</v>
      </c>
      <c r="AC224" s="504">
        <f>'Budget Worksheet'!AF222</f>
        <v>0</v>
      </c>
      <c r="AD224" s="505">
        <f>'Budget Worksheet'!AI222</f>
        <v>0</v>
      </c>
      <c r="AE224" s="506">
        <f>ROUND(AC224+AD224,0)</f>
        <v>0</v>
      </c>
      <c r="AG224" s="504"/>
      <c r="AH224" s="505"/>
      <c r="AI224" s="506"/>
      <c r="AK224" s="504">
        <f>'Budget Worksheet'!AN222</f>
        <v>0</v>
      </c>
      <c r="AL224" s="505">
        <f>'Budget Worksheet'!AQ222</f>
        <v>0</v>
      </c>
      <c r="AM224" s="506">
        <f>ROUND(AK224+AL224,0)</f>
        <v>0</v>
      </c>
    </row>
    <row r="225" spans="2:39" x14ac:dyDescent="0.25">
      <c r="B225" s="489"/>
      <c r="C225" s="288"/>
      <c r="E225" s="490"/>
      <c r="F225" s="491"/>
      <c r="G225" s="492"/>
      <c r="I225" s="490"/>
      <c r="J225" s="491"/>
      <c r="K225" s="492"/>
      <c r="M225" s="490"/>
      <c r="N225" s="491"/>
      <c r="O225" s="492"/>
      <c r="Q225" s="490"/>
      <c r="R225" s="491"/>
      <c r="S225" s="492"/>
      <c r="U225" s="490"/>
      <c r="V225" s="491"/>
      <c r="W225" s="492"/>
      <c r="Y225" s="490"/>
      <c r="Z225" s="491"/>
      <c r="AA225" s="492"/>
      <c r="AC225" s="490"/>
      <c r="AD225" s="491"/>
      <c r="AE225" s="492"/>
      <c r="AG225" s="490"/>
      <c r="AH225" s="491"/>
      <c r="AI225" s="492"/>
      <c r="AK225" s="490"/>
      <c r="AL225" s="491"/>
      <c r="AM225" s="492"/>
    </row>
    <row r="226" spans="2:39" x14ac:dyDescent="0.25">
      <c r="B226" s="159" t="str">
        <f>'Budget Worksheet'!B226</f>
        <v xml:space="preserve">On Campus Research </v>
      </c>
      <c r="C226" s="517" t="s">
        <v>292</v>
      </c>
      <c r="E226" s="490"/>
      <c r="F226" s="491"/>
      <c r="G226" s="492"/>
      <c r="I226" s="490"/>
      <c r="J226" s="491"/>
      <c r="K226" s="492"/>
      <c r="M226" s="490"/>
      <c r="N226" s="491"/>
      <c r="O226" s="492"/>
      <c r="Q226" s="490"/>
      <c r="R226" s="491"/>
      <c r="S226" s="492"/>
      <c r="U226" s="490"/>
      <c r="V226" s="491"/>
      <c r="W226" s="492"/>
      <c r="Y226" s="490"/>
      <c r="Z226" s="491"/>
      <c r="AA226" s="492"/>
      <c r="AC226" s="490"/>
      <c r="AD226" s="491"/>
      <c r="AE226" s="492"/>
      <c r="AG226" s="490"/>
      <c r="AH226" s="491"/>
      <c r="AI226" s="492"/>
      <c r="AK226" s="490"/>
      <c r="AL226" s="491"/>
      <c r="AM226" s="492"/>
    </row>
    <row r="227" spans="2:39" ht="15.6" x14ac:dyDescent="0.3">
      <c r="B227" s="159" t="str">
        <f>'Budget Worksheet'!B227</f>
        <v>Total F&amp;A</v>
      </c>
      <c r="C227" s="293"/>
      <c r="E227" s="507">
        <f>'Budget Worksheet'!H227</f>
        <v>0</v>
      </c>
      <c r="F227" s="491">
        <f>'Budget Worksheet'!K227</f>
        <v>0</v>
      </c>
      <c r="G227" s="492">
        <f>ROUND(E227+F227,0)</f>
        <v>0</v>
      </c>
      <c r="I227" s="507">
        <f>'Budget Worksheet'!L227</f>
        <v>0</v>
      </c>
      <c r="J227" s="491">
        <f>'Budget Worksheet'!O227</f>
        <v>0</v>
      </c>
      <c r="K227" s="492">
        <f>ROUND(I227+J227,0)</f>
        <v>0</v>
      </c>
      <c r="M227" s="507">
        <f>'Budget Worksheet'!P227</f>
        <v>0</v>
      </c>
      <c r="N227" s="491">
        <f>'Budget Worksheet'!S227</f>
        <v>0</v>
      </c>
      <c r="O227" s="492">
        <f>ROUND(M227+N227,0)</f>
        <v>0</v>
      </c>
      <c r="Q227" s="507">
        <f>'Budget Worksheet'!T227</f>
        <v>0</v>
      </c>
      <c r="R227" s="491">
        <f>'Budget Worksheet'!W227</f>
        <v>0</v>
      </c>
      <c r="S227" s="492">
        <f>ROUND(Q227+R227,0)</f>
        <v>0</v>
      </c>
      <c r="U227" s="507">
        <f>'Budget Worksheet'!X227</f>
        <v>0</v>
      </c>
      <c r="V227" s="491">
        <f>'Budget Worksheet'!AA227</f>
        <v>0</v>
      </c>
      <c r="W227" s="492">
        <f>ROUND(U227+V227,0)</f>
        <v>0</v>
      </c>
      <c r="Y227" s="507">
        <f>'Budget Worksheet'!AB227</f>
        <v>0</v>
      </c>
      <c r="Z227" s="491">
        <f>'Budget Worksheet'!AE227</f>
        <v>0</v>
      </c>
      <c r="AA227" s="492">
        <f>ROUND(Y227+Z227,0)</f>
        <v>0</v>
      </c>
      <c r="AC227" s="507">
        <f>'Budget Worksheet'!AF227</f>
        <v>0</v>
      </c>
      <c r="AD227" s="491">
        <f>'Budget Worksheet'!AI227</f>
        <v>0</v>
      </c>
      <c r="AE227" s="492">
        <f>ROUND(AC227+AD227,0)</f>
        <v>0</v>
      </c>
      <c r="AG227" s="507"/>
      <c r="AH227" s="491"/>
      <c r="AI227" s="492"/>
      <c r="AK227" s="507">
        <f>'Budget Worksheet'!AN227</f>
        <v>0</v>
      </c>
      <c r="AL227" s="491">
        <f>'Budget Worksheet'!AQ227</f>
        <v>0</v>
      </c>
      <c r="AM227" s="492">
        <f>ROUND(AK227+AL227,0)</f>
        <v>0</v>
      </c>
    </row>
    <row r="228" spans="2:39" ht="14.4" thickBot="1" x14ac:dyDescent="0.3">
      <c r="B228" s="159">
        <f>'Budget Worksheet'!B228</f>
        <v>0</v>
      </c>
      <c r="C228" s="293"/>
      <c r="E228" s="497"/>
      <c r="F228" s="498"/>
      <c r="G228" s="499"/>
      <c r="I228" s="497"/>
      <c r="J228" s="498"/>
      <c r="K228" s="499"/>
      <c r="M228" s="497"/>
      <c r="N228" s="498"/>
      <c r="O228" s="499"/>
      <c r="Q228" s="497"/>
      <c r="R228" s="498"/>
      <c r="S228" s="499"/>
      <c r="U228" s="497"/>
      <c r="V228" s="498"/>
      <c r="W228" s="499"/>
      <c r="Y228" s="497"/>
      <c r="Z228" s="498"/>
      <c r="AA228" s="499"/>
      <c r="AC228" s="497"/>
      <c r="AD228" s="498"/>
      <c r="AE228" s="499"/>
      <c r="AG228" s="497"/>
      <c r="AH228" s="498"/>
      <c r="AI228" s="499"/>
      <c r="AK228" s="497"/>
      <c r="AL228" s="498"/>
      <c r="AM228" s="499"/>
    </row>
    <row r="229" spans="2:39" ht="14.4" thickTop="1" x14ac:dyDescent="0.25">
      <c r="B229" s="273">
        <f>'Budget Worksheet'!B229</f>
        <v>0</v>
      </c>
      <c r="C229" s="294"/>
      <c r="E229" s="490"/>
      <c r="F229" s="491"/>
      <c r="G229" s="492"/>
      <c r="I229" s="490"/>
      <c r="J229" s="491"/>
      <c r="K229" s="492"/>
      <c r="M229" s="490"/>
      <c r="N229" s="491"/>
      <c r="O229" s="492"/>
      <c r="Q229" s="490"/>
      <c r="R229" s="491"/>
      <c r="S229" s="492"/>
      <c r="U229" s="490"/>
      <c r="V229" s="491"/>
      <c r="W229" s="492"/>
      <c r="Y229" s="490"/>
      <c r="Z229" s="491"/>
      <c r="AA229" s="492"/>
      <c r="AC229" s="490"/>
      <c r="AD229" s="491"/>
      <c r="AE229" s="492"/>
      <c r="AG229" s="490"/>
      <c r="AH229" s="491"/>
      <c r="AI229" s="492"/>
      <c r="AK229" s="490"/>
      <c r="AL229" s="491"/>
      <c r="AM229" s="492"/>
    </row>
    <row r="230" spans="2:39" x14ac:dyDescent="0.25">
      <c r="B230" s="279">
        <f>'Budget Worksheet'!B230</f>
        <v>0</v>
      </c>
      <c r="C230" s="293"/>
      <c r="E230" s="490"/>
      <c r="F230" s="491"/>
      <c r="G230" s="492"/>
      <c r="I230" s="490"/>
      <c r="J230" s="491"/>
      <c r="K230" s="492"/>
      <c r="M230" s="490"/>
      <c r="N230" s="491"/>
      <c r="O230" s="492"/>
      <c r="Q230" s="490"/>
      <c r="R230" s="491"/>
      <c r="S230" s="492"/>
      <c r="U230" s="490"/>
      <c r="V230" s="491"/>
      <c r="W230" s="492"/>
      <c r="Y230" s="490"/>
      <c r="Z230" s="491"/>
      <c r="AA230" s="492"/>
      <c r="AC230" s="490"/>
      <c r="AD230" s="491"/>
      <c r="AE230" s="492"/>
      <c r="AG230" s="490"/>
      <c r="AH230" s="491"/>
      <c r="AI230" s="492"/>
      <c r="AK230" s="490"/>
      <c r="AL230" s="491"/>
      <c r="AM230" s="492"/>
    </row>
    <row r="231" spans="2:39" ht="16.2" thickBot="1" x14ac:dyDescent="0.35">
      <c r="B231" s="524" t="str">
        <f>'Budget Worksheet'!B231</f>
        <v>Total Budget</v>
      </c>
      <c r="C231" s="525"/>
      <c r="E231" s="508">
        <f>'Budget Worksheet'!H229</f>
        <v>0</v>
      </c>
      <c r="F231" s="505">
        <f>'Budget Worksheet'!K229</f>
        <v>0</v>
      </c>
      <c r="G231" s="506">
        <f>ROUND(E231+F231,0)</f>
        <v>0</v>
      </c>
      <c r="I231" s="508">
        <f>'Budget Worksheet'!L229</f>
        <v>0</v>
      </c>
      <c r="J231" s="505">
        <f>'Budget Worksheet'!O229</f>
        <v>0</v>
      </c>
      <c r="K231" s="506">
        <f>ROUND(I231+J231,0)</f>
        <v>0</v>
      </c>
      <c r="M231" s="508">
        <f>'Budget Worksheet'!P229</f>
        <v>0</v>
      </c>
      <c r="N231" s="505">
        <f>'Budget Worksheet'!S229</f>
        <v>0</v>
      </c>
      <c r="O231" s="506">
        <f>ROUND(M231+N231,0)</f>
        <v>0</v>
      </c>
      <c r="Q231" s="508">
        <f>'Budget Worksheet'!T229</f>
        <v>0</v>
      </c>
      <c r="R231" s="505">
        <f>'Budget Worksheet'!W229</f>
        <v>0</v>
      </c>
      <c r="S231" s="506">
        <f>ROUND(Q231+R231,0)</f>
        <v>0</v>
      </c>
      <c r="U231" s="508">
        <f>'Budget Worksheet'!X229</f>
        <v>0</v>
      </c>
      <c r="V231" s="505">
        <f>'Budget Worksheet'!AA229</f>
        <v>0</v>
      </c>
      <c r="W231" s="506">
        <f>ROUND(U231+V231,0)</f>
        <v>0</v>
      </c>
      <c r="Y231" s="508">
        <f>'Budget Worksheet'!AB229</f>
        <v>0</v>
      </c>
      <c r="Z231" s="505">
        <f>'Budget Worksheet'!AE229</f>
        <v>0</v>
      </c>
      <c r="AA231" s="506">
        <f>ROUND(Y231+Z231,0)</f>
        <v>0</v>
      </c>
      <c r="AC231" s="508">
        <f>'Budget Worksheet'!AF229</f>
        <v>0</v>
      </c>
      <c r="AD231" s="505">
        <f>'Budget Worksheet'!AI229</f>
        <v>0</v>
      </c>
      <c r="AE231" s="506">
        <f>ROUND(AC231+AD231,0)</f>
        <v>0</v>
      </c>
      <c r="AG231" s="508"/>
      <c r="AH231" s="505"/>
      <c r="AI231" s="506"/>
      <c r="AK231" s="508">
        <f>'Budget Worksheet'!AN229</f>
        <v>0</v>
      </c>
      <c r="AL231" s="505">
        <f>'Budget Worksheet'!AQ229</f>
        <v>0</v>
      </c>
      <c r="AM231" s="506">
        <f>ROUND(AK231+AL231,0)</f>
        <v>0</v>
      </c>
    </row>
    <row r="232" spans="2:39" x14ac:dyDescent="0.25">
      <c r="B232" s="297"/>
      <c r="C232" s="298"/>
    </row>
    <row r="233" spans="2:39" x14ac:dyDescent="0.25">
      <c r="B233" s="300"/>
      <c r="C233" s="301"/>
    </row>
    <row r="234" spans="2:39" x14ac:dyDescent="0.25">
      <c r="B234" s="300"/>
      <c r="C234" s="301"/>
    </row>
    <row r="235" spans="2:39" x14ac:dyDescent="0.25">
      <c r="B235" s="302"/>
      <c r="C235" s="301"/>
    </row>
    <row r="236" spans="2:39" x14ac:dyDescent="0.25">
      <c r="B236" s="302"/>
      <c r="C236" s="301"/>
    </row>
    <row r="237" spans="2:39" x14ac:dyDescent="0.25">
      <c r="B237" s="302"/>
      <c r="C237" s="301"/>
    </row>
    <row r="238" spans="2:39" x14ac:dyDescent="0.25">
      <c r="B238" s="300"/>
      <c r="C238" s="301"/>
    </row>
    <row r="239" spans="2:39" x14ac:dyDescent="0.25">
      <c r="B239" s="300"/>
      <c r="C239" s="298"/>
    </row>
    <row r="240" spans="2:39" x14ac:dyDescent="0.25">
      <c r="B240" s="300"/>
      <c r="C240" s="298"/>
    </row>
    <row r="241" spans="2:3" x14ac:dyDescent="0.25">
      <c r="B241" s="302"/>
      <c r="C241" s="301"/>
    </row>
    <row r="242" spans="2:3" x14ac:dyDescent="0.25">
      <c r="B242" s="395"/>
      <c r="C242" s="395"/>
    </row>
    <row r="243" spans="2:3" x14ac:dyDescent="0.25">
      <c r="B243" s="302"/>
      <c r="C243" s="395"/>
    </row>
    <row r="244" spans="2:3" x14ac:dyDescent="0.25">
      <c r="B244" s="396"/>
      <c r="C244" s="396"/>
    </row>
    <row r="246" spans="2:3" x14ac:dyDescent="0.25">
      <c r="B246" s="303"/>
      <c r="C246" s="217"/>
    </row>
    <row r="247" spans="2:3" ht="16.2" x14ac:dyDescent="0.35">
      <c r="B247" s="305"/>
      <c r="C247" s="306"/>
    </row>
    <row r="248" spans="2:3" ht="14.4" x14ac:dyDescent="0.3">
      <c r="B248" s="307"/>
      <c r="C248" s="308"/>
    </row>
    <row r="249" spans="2:3" x14ac:dyDescent="0.25">
      <c r="B249" s="217"/>
      <c r="C249" s="217"/>
    </row>
    <row r="250" spans="2:3" x14ac:dyDescent="0.25">
      <c r="B250" s="217"/>
      <c r="C250" s="310"/>
    </row>
    <row r="251" spans="2:3" x14ac:dyDescent="0.25">
      <c r="B251" s="217"/>
      <c r="C251" s="217"/>
    </row>
    <row r="252" spans="2:3" x14ac:dyDescent="0.25">
      <c r="B252" s="217"/>
      <c r="C252" s="217"/>
    </row>
    <row r="253" spans="2:3" x14ac:dyDescent="0.25">
      <c r="B253" s="311"/>
      <c r="C253" s="312"/>
    </row>
    <row r="254" spans="2:3" x14ac:dyDescent="0.25">
      <c r="B254" s="311"/>
      <c r="C254" s="311"/>
    </row>
    <row r="255" spans="2:3" ht="14.4" x14ac:dyDescent="0.3">
      <c r="B255" s="307"/>
      <c r="C255" s="217"/>
    </row>
    <row r="256" spans="2:3" x14ac:dyDescent="0.25">
      <c r="B256" s="217"/>
      <c r="C256" s="217"/>
    </row>
    <row r="257" spans="2:3" x14ac:dyDescent="0.25">
      <c r="B257" s="217"/>
      <c r="C257" s="310"/>
    </row>
    <row r="258" spans="2:3" x14ac:dyDescent="0.25">
      <c r="B258" s="217"/>
      <c r="C258" s="217"/>
    </row>
    <row r="259" spans="2:3" x14ac:dyDescent="0.25">
      <c r="B259" s="217"/>
      <c r="C259" s="217"/>
    </row>
    <row r="260" spans="2:3" x14ac:dyDescent="0.25">
      <c r="B260" s="311"/>
      <c r="C260" s="312"/>
    </row>
    <row r="261" spans="2:3" x14ac:dyDescent="0.25">
      <c r="B261" s="217"/>
      <c r="C261" s="217"/>
    </row>
    <row r="262" spans="2:3" x14ac:dyDescent="0.25">
      <c r="B262" s="303"/>
      <c r="C262" s="217"/>
    </row>
    <row r="263" spans="2:3" x14ac:dyDescent="0.25">
      <c r="B263" s="217"/>
      <c r="C263" s="217"/>
    </row>
  </sheetData>
  <sheetProtection selectLockedCells="1"/>
  <mergeCells count="16">
    <mergeCell ref="AG7:AI7"/>
    <mergeCell ref="AK7:AM7"/>
    <mergeCell ref="M7:O7"/>
    <mergeCell ref="Q7:S7"/>
    <mergeCell ref="U7:W7"/>
    <mergeCell ref="Y7:AA7"/>
    <mergeCell ref="AC7:AE7"/>
    <mergeCell ref="C1:K1"/>
    <mergeCell ref="C2:K2"/>
    <mergeCell ref="C3:K3"/>
    <mergeCell ref="B224:C224"/>
    <mergeCell ref="B231:C231"/>
    <mergeCell ref="B142:C142"/>
    <mergeCell ref="B211:C211"/>
    <mergeCell ref="E7:G7"/>
    <mergeCell ref="I7:K7"/>
  </mergeCells>
  <dataValidations count="1">
    <dataValidation type="list" errorStyle="warning" showErrorMessage="1" errorTitle="Select F&amp;A Type" error="Select F&amp;A Type" promptTitle="Select F&amp;A Type" prompt="Select F&amp;A Type" sqref="B219">
      <formula1>FATypes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F52"/>
  <sheetViews>
    <sheetView zoomScaleNormal="100" zoomScaleSheetLayoutView="110" workbookViewId="0">
      <selection activeCell="D18" sqref="D18"/>
    </sheetView>
  </sheetViews>
  <sheetFormatPr defaultRowHeight="13.2" x14ac:dyDescent="0.25"/>
  <cols>
    <col min="1" max="1" width="27.44140625" style="13" customWidth="1"/>
    <col min="2" max="2" width="11.33203125" style="43" customWidth="1"/>
    <col min="3" max="4" width="9.33203125" style="44" customWidth="1"/>
    <col min="5" max="5" width="11.33203125" style="44" customWidth="1"/>
    <col min="6" max="6" width="15.88671875" style="44" customWidth="1"/>
    <col min="7" max="256" width="9.109375" style="13"/>
    <col min="257" max="257" width="27.44140625" style="13" customWidth="1"/>
    <col min="258" max="258" width="8.33203125" style="13" customWidth="1"/>
    <col min="259" max="259" width="11.5546875" style="13" customWidth="1"/>
    <col min="260" max="260" width="11.44140625" style="13" customWidth="1"/>
    <col min="261" max="261" width="12" style="13" customWidth="1"/>
    <col min="262" max="262" width="11.44140625" style="13" customWidth="1"/>
    <col min="263" max="512" width="9.109375" style="13"/>
    <col min="513" max="513" width="27.44140625" style="13" customWidth="1"/>
    <col min="514" max="514" width="8.33203125" style="13" customWidth="1"/>
    <col min="515" max="515" width="11.5546875" style="13" customWidth="1"/>
    <col min="516" max="516" width="11.44140625" style="13" customWidth="1"/>
    <col min="517" max="517" width="12" style="13" customWidth="1"/>
    <col min="518" max="518" width="11.44140625" style="13" customWidth="1"/>
    <col min="519" max="768" width="9.109375" style="13"/>
    <col min="769" max="769" width="27.44140625" style="13" customWidth="1"/>
    <col min="770" max="770" width="8.33203125" style="13" customWidth="1"/>
    <col min="771" max="771" width="11.5546875" style="13" customWidth="1"/>
    <col min="772" max="772" width="11.44140625" style="13" customWidth="1"/>
    <col min="773" max="773" width="12" style="13" customWidth="1"/>
    <col min="774" max="774" width="11.44140625" style="13" customWidth="1"/>
    <col min="775" max="1024" width="9.109375" style="13"/>
    <col min="1025" max="1025" width="27.44140625" style="13" customWidth="1"/>
    <col min="1026" max="1026" width="8.33203125" style="13" customWidth="1"/>
    <col min="1027" max="1027" width="11.5546875" style="13" customWidth="1"/>
    <col min="1028" max="1028" width="11.44140625" style="13" customWidth="1"/>
    <col min="1029" max="1029" width="12" style="13" customWidth="1"/>
    <col min="1030" max="1030" width="11.44140625" style="13" customWidth="1"/>
    <col min="1031" max="1280" width="9.109375" style="13"/>
    <col min="1281" max="1281" width="27.44140625" style="13" customWidth="1"/>
    <col min="1282" max="1282" width="8.33203125" style="13" customWidth="1"/>
    <col min="1283" max="1283" width="11.5546875" style="13" customWidth="1"/>
    <col min="1284" max="1284" width="11.44140625" style="13" customWidth="1"/>
    <col min="1285" max="1285" width="12" style="13" customWidth="1"/>
    <col min="1286" max="1286" width="11.44140625" style="13" customWidth="1"/>
    <col min="1287" max="1536" width="9.109375" style="13"/>
    <col min="1537" max="1537" width="27.44140625" style="13" customWidth="1"/>
    <col min="1538" max="1538" width="8.33203125" style="13" customWidth="1"/>
    <col min="1539" max="1539" width="11.5546875" style="13" customWidth="1"/>
    <col min="1540" max="1540" width="11.44140625" style="13" customWidth="1"/>
    <col min="1541" max="1541" width="12" style="13" customWidth="1"/>
    <col min="1542" max="1542" width="11.44140625" style="13" customWidth="1"/>
    <col min="1543" max="1792" width="9.109375" style="13"/>
    <col min="1793" max="1793" width="27.44140625" style="13" customWidth="1"/>
    <col min="1794" max="1794" width="8.33203125" style="13" customWidth="1"/>
    <col min="1795" max="1795" width="11.5546875" style="13" customWidth="1"/>
    <col min="1796" max="1796" width="11.44140625" style="13" customWidth="1"/>
    <col min="1797" max="1797" width="12" style="13" customWidth="1"/>
    <col min="1798" max="1798" width="11.44140625" style="13" customWidth="1"/>
    <col min="1799" max="2048" width="9.109375" style="13"/>
    <col min="2049" max="2049" width="27.44140625" style="13" customWidth="1"/>
    <col min="2050" max="2050" width="8.33203125" style="13" customWidth="1"/>
    <col min="2051" max="2051" width="11.5546875" style="13" customWidth="1"/>
    <col min="2052" max="2052" width="11.44140625" style="13" customWidth="1"/>
    <col min="2053" max="2053" width="12" style="13" customWidth="1"/>
    <col min="2054" max="2054" width="11.44140625" style="13" customWidth="1"/>
    <col min="2055" max="2304" width="9.109375" style="13"/>
    <col min="2305" max="2305" width="27.44140625" style="13" customWidth="1"/>
    <col min="2306" max="2306" width="8.33203125" style="13" customWidth="1"/>
    <col min="2307" max="2307" width="11.5546875" style="13" customWidth="1"/>
    <col min="2308" max="2308" width="11.44140625" style="13" customWidth="1"/>
    <col min="2309" max="2309" width="12" style="13" customWidth="1"/>
    <col min="2310" max="2310" width="11.44140625" style="13" customWidth="1"/>
    <col min="2311" max="2560" width="9.109375" style="13"/>
    <col min="2561" max="2561" width="27.44140625" style="13" customWidth="1"/>
    <col min="2562" max="2562" width="8.33203125" style="13" customWidth="1"/>
    <col min="2563" max="2563" width="11.5546875" style="13" customWidth="1"/>
    <col min="2564" max="2564" width="11.44140625" style="13" customWidth="1"/>
    <col min="2565" max="2565" width="12" style="13" customWidth="1"/>
    <col min="2566" max="2566" width="11.44140625" style="13" customWidth="1"/>
    <col min="2567" max="2816" width="9.109375" style="13"/>
    <col min="2817" max="2817" width="27.44140625" style="13" customWidth="1"/>
    <col min="2818" max="2818" width="8.33203125" style="13" customWidth="1"/>
    <col min="2819" max="2819" width="11.5546875" style="13" customWidth="1"/>
    <col min="2820" max="2820" width="11.44140625" style="13" customWidth="1"/>
    <col min="2821" max="2821" width="12" style="13" customWidth="1"/>
    <col min="2822" max="2822" width="11.44140625" style="13" customWidth="1"/>
    <col min="2823" max="3072" width="9.109375" style="13"/>
    <col min="3073" max="3073" width="27.44140625" style="13" customWidth="1"/>
    <col min="3074" max="3074" width="8.33203125" style="13" customWidth="1"/>
    <col min="3075" max="3075" width="11.5546875" style="13" customWidth="1"/>
    <col min="3076" max="3076" width="11.44140625" style="13" customWidth="1"/>
    <col min="3077" max="3077" width="12" style="13" customWidth="1"/>
    <col min="3078" max="3078" width="11.44140625" style="13" customWidth="1"/>
    <col min="3079" max="3328" width="9.109375" style="13"/>
    <col min="3329" max="3329" width="27.44140625" style="13" customWidth="1"/>
    <col min="3330" max="3330" width="8.33203125" style="13" customWidth="1"/>
    <col min="3331" max="3331" width="11.5546875" style="13" customWidth="1"/>
    <col min="3332" max="3332" width="11.44140625" style="13" customWidth="1"/>
    <col min="3333" max="3333" width="12" style="13" customWidth="1"/>
    <col min="3334" max="3334" width="11.44140625" style="13" customWidth="1"/>
    <col min="3335" max="3584" width="9.109375" style="13"/>
    <col min="3585" max="3585" width="27.44140625" style="13" customWidth="1"/>
    <col min="3586" max="3586" width="8.33203125" style="13" customWidth="1"/>
    <col min="3587" max="3587" width="11.5546875" style="13" customWidth="1"/>
    <col min="3588" max="3588" width="11.44140625" style="13" customWidth="1"/>
    <col min="3589" max="3589" width="12" style="13" customWidth="1"/>
    <col min="3590" max="3590" width="11.44140625" style="13" customWidth="1"/>
    <col min="3591" max="3840" width="9.109375" style="13"/>
    <col min="3841" max="3841" width="27.44140625" style="13" customWidth="1"/>
    <col min="3842" max="3842" width="8.33203125" style="13" customWidth="1"/>
    <col min="3843" max="3843" width="11.5546875" style="13" customWidth="1"/>
    <col min="3844" max="3844" width="11.44140625" style="13" customWidth="1"/>
    <col min="3845" max="3845" width="12" style="13" customWidth="1"/>
    <col min="3846" max="3846" width="11.44140625" style="13" customWidth="1"/>
    <col min="3847" max="4096" width="9.109375" style="13"/>
    <col min="4097" max="4097" width="27.44140625" style="13" customWidth="1"/>
    <col min="4098" max="4098" width="8.33203125" style="13" customWidth="1"/>
    <col min="4099" max="4099" width="11.5546875" style="13" customWidth="1"/>
    <col min="4100" max="4100" width="11.44140625" style="13" customWidth="1"/>
    <col min="4101" max="4101" width="12" style="13" customWidth="1"/>
    <col min="4102" max="4102" width="11.44140625" style="13" customWidth="1"/>
    <col min="4103" max="4352" width="9.109375" style="13"/>
    <col min="4353" max="4353" width="27.44140625" style="13" customWidth="1"/>
    <col min="4354" max="4354" width="8.33203125" style="13" customWidth="1"/>
    <col min="4355" max="4355" width="11.5546875" style="13" customWidth="1"/>
    <col min="4356" max="4356" width="11.44140625" style="13" customWidth="1"/>
    <col min="4357" max="4357" width="12" style="13" customWidth="1"/>
    <col min="4358" max="4358" width="11.44140625" style="13" customWidth="1"/>
    <col min="4359" max="4608" width="9.109375" style="13"/>
    <col min="4609" max="4609" width="27.44140625" style="13" customWidth="1"/>
    <col min="4610" max="4610" width="8.33203125" style="13" customWidth="1"/>
    <col min="4611" max="4611" width="11.5546875" style="13" customWidth="1"/>
    <col min="4612" max="4612" width="11.44140625" style="13" customWidth="1"/>
    <col min="4613" max="4613" width="12" style="13" customWidth="1"/>
    <col min="4614" max="4614" width="11.44140625" style="13" customWidth="1"/>
    <col min="4615" max="4864" width="9.109375" style="13"/>
    <col min="4865" max="4865" width="27.44140625" style="13" customWidth="1"/>
    <col min="4866" max="4866" width="8.33203125" style="13" customWidth="1"/>
    <col min="4867" max="4867" width="11.5546875" style="13" customWidth="1"/>
    <col min="4868" max="4868" width="11.44140625" style="13" customWidth="1"/>
    <col min="4869" max="4869" width="12" style="13" customWidth="1"/>
    <col min="4870" max="4870" width="11.44140625" style="13" customWidth="1"/>
    <col min="4871" max="5120" width="9.109375" style="13"/>
    <col min="5121" max="5121" width="27.44140625" style="13" customWidth="1"/>
    <col min="5122" max="5122" width="8.33203125" style="13" customWidth="1"/>
    <col min="5123" max="5123" width="11.5546875" style="13" customWidth="1"/>
    <col min="5124" max="5124" width="11.44140625" style="13" customWidth="1"/>
    <col min="5125" max="5125" width="12" style="13" customWidth="1"/>
    <col min="5126" max="5126" width="11.44140625" style="13" customWidth="1"/>
    <col min="5127" max="5376" width="9.109375" style="13"/>
    <col min="5377" max="5377" width="27.44140625" style="13" customWidth="1"/>
    <col min="5378" max="5378" width="8.33203125" style="13" customWidth="1"/>
    <col min="5379" max="5379" width="11.5546875" style="13" customWidth="1"/>
    <col min="5380" max="5380" width="11.44140625" style="13" customWidth="1"/>
    <col min="5381" max="5381" width="12" style="13" customWidth="1"/>
    <col min="5382" max="5382" width="11.44140625" style="13" customWidth="1"/>
    <col min="5383" max="5632" width="9.109375" style="13"/>
    <col min="5633" max="5633" width="27.44140625" style="13" customWidth="1"/>
    <col min="5634" max="5634" width="8.33203125" style="13" customWidth="1"/>
    <col min="5635" max="5635" width="11.5546875" style="13" customWidth="1"/>
    <col min="5636" max="5636" width="11.44140625" style="13" customWidth="1"/>
    <col min="5637" max="5637" width="12" style="13" customWidth="1"/>
    <col min="5638" max="5638" width="11.44140625" style="13" customWidth="1"/>
    <col min="5639" max="5888" width="9.109375" style="13"/>
    <col min="5889" max="5889" width="27.44140625" style="13" customWidth="1"/>
    <col min="5890" max="5890" width="8.33203125" style="13" customWidth="1"/>
    <col min="5891" max="5891" width="11.5546875" style="13" customWidth="1"/>
    <col min="5892" max="5892" width="11.44140625" style="13" customWidth="1"/>
    <col min="5893" max="5893" width="12" style="13" customWidth="1"/>
    <col min="5894" max="5894" width="11.44140625" style="13" customWidth="1"/>
    <col min="5895" max="6144" width="9.109375" style="13"/>
    <col min="6145" max="6145" width="27.44140625" style="13" customWidth="1"/>
    <col min="6146" max="6146" width="8.33203125" style="13" customWidth="1"/>
    <col min="6147" max="6147" width="11.5546875" style="13" customWidth="1"/>
    <col min="6148" max="6148" width="11.44140625" style="13" customWidth="1"/>
    <col min="6149" max="6149" width="12" style="13" customWidth="1"/>
    <col min="6150" max="6150" width="11.44140625" style="13" customWidth="1"/>
    <col min="6151" max="6400" width="9.109375" style="13"/>
    <col min="6401" max="6401" width="27.44140625" style="13" customWidth="1"/>
    <col min="6402" max="6402" width="8.33203125" style="13" customWidth="1"/>
    <col min="6403" max="6403" width="11.5546875" style="13" customWidth="1"/>
    <col min="6404" max="6404" width="11.44140625" style="13" customWidth="1"/>
    <col min="6405" max="6405" width="12" style="13" customWidth="1"/>
    <col min="6406" max="6406" width="11.44140625" style="13" customWidth="1"/>
    <col min="6407" max="6656" width="9.109375" style="13"/>
    <col min="6657" max="6657" width="27.44140625" style="13" customWidth="1"/>
    <col min="6658" max="6658" width="8.33203125" style="13" customWidth="1"/>
    <col min="6659" max="6659" width="11.5546875" style="13" customWidth="1"/>
    <col min="6660" max="6660" width="11.44140625" style="13" customWidth="1"/>
    <col min="6661" max="6661" width="12" style="13" customWidth="1"/>
    <col min="6662" max="6662" width="11.44140625" style="13" customWidth="1"/>
    <col min="6663" max="6912" width="9.109375" style="13"/>
    <col min="6913" max="6913" width="27.44140625" style="13" customWidth="1"/>
    <col min="6914" max="6914" width="8.33203125" style="13" customWidth="1"/>
    <col min="6915" max="6915" width="11.5546875" style="13" customWidth="1"/>
    <col min="6916" max="6916" width="11.44140625" style="13" customWidth="1"/>
    <col min="6917" max="6917" width="12" style="13" customWidth="1"/>
    <col min="6918" max="6918" width="11.44140625" style="13" customWidth="1"/>
    <col min="6919" max="7168" width="9.109375" style="13"/>
    <col min="7169" max="7169" width="27.44140625" style="13" customWidth="1"/>
    <col min="7170" max="7170" width="8.33203125" style="13" customWidth="1"/>
    <col min="7171" max="7171" width="11.5546875" style="13" customWidth="1"/>
    <col min="7172" max="7172" width="11.44140625" style="13" customWidth="1"/>
    <col min="7173" max="7173" width="12" style="13" customWidth="1"/>
    <col min="7174" max="7174" width="11.44140625" style="13" customWidth="1"/>
    <col min="7175" max="7424" width="9.109375" style="13"/>
    <col min="7425" max="7425" width="27.44140625" style="13" customWidth="1"/>
    <col min="7426" max="7426" width="8.33203125" style="13" customWidth="1"/>
    <col min="7427" max="7427" width="11.5546875" style="13" customWidth="1"/>
    <col min="7428" max="7428" width="11.44140625" style="13" customWidth="1"/>
    <col min="7429" max="7429" width="12" style="13" customWidth="1"/>
    <col min="7430" max="7430" width="11.44140625" style="13" customWidth="1"/>
    <col min="7431" max="7680" width="9.109375" style="13"/>
    <col min="7681" max="7681" width="27.44140625" style="13" customWidth="1"/>
    <col min="7682" max="7682" width="8.33203125" style="13" customWidth="1"/>
    <col min="7683" max="7683" width="11.5546875" style="13" customWidth="1"/>
    <col min="7684" max="7684" width="11.44140625" style="13" customWidth="1"/>
    <col min="7685" max="7685" width="12" style="13" customWidth="1"/>
    <col min="7686" max="7686" width="11.44140625" style="13" customWidth="1"/>
    <col min="7687" max="7936" width="9.109375" style="13"/>
    <col min="7937" max="7937" width="27.44140625" style="13" customWidth="1"/>
    <col min="7938" max="7938" width="8.33203125" style="13" customWidth="1"/>
    <col min="7939" max="7939" width="11.5546875" style="13" customWidth="1"/>
    <col min="7940" max="7940" width="11.44140625" style="13" customWidth="1"/>
    <col min="7941" max="7941" width="12" style="13" customWidth="1"/>
    <col min="7942" max="7942" width="11.44140625" style="13" customWidth="1"/>
    <col min="7943" max="8192" width="9.109375" style="13"/>
    <col min="8193" max="8193" width="27.44140625" style="13" customWidth="1"/>
    <col min="8194" max="8194" width="8.33203125" style="13" customWidth="1"/>
    <col min="8195" max="8195" width="11.5546875" style="13" customWidth="1"/>
    <col min="8196" max="8196" width="11.44140625" style="13" customWidth="1"/>
    <col min="8197" max="8197" width="12" style="13" customWidth="1"/>
    <col min="8198" max="8198" width="11.44140625" style="13" customWidth="1"/>
    <col min="8199" max="8448" width="9.109375" style="13"/>
    <col min="8449" max="8449" width="27.44140625" style="13" customWidth="1"/>
    <col min="8450" max="8450" width="8.33203125" style="13" customWidth="1"/>
    <col min="8451" max="8451" width="11.5546875" style="13" customWidth="1"/>
    <col min="8452" max="8452" width="11.44140625" style="13" customWidth="1"/>
    <col min="8453" max="8453" width="12" style="13" customWidth="1"/>
    <col min="8454" max="8454" width="11.44140625" style="13" customWidth="1"/>
    <col min="8455" max="8704" width="9.109375" style="13"/>
    <col min="8705" max="8705" width="27.44140625" style="13" customWidth="1"/>
    <col min="8706" max="8706" width="8.33203125" style="13" customWidth="1"/>
    <col min="8707" max="8707" width="11.5546875" style="13" customWidth="1"/>
    <col min="8708" max="8708" width="11.44140625" style="13" customWidth="1"/>
    <col min="8709" max="8709" width="12" style="13" customWidth="1"/>
    <col min="8710" max="8710" width="11.44140625" style="13" customWidth="1"/>
    <col min="8711" max="8960" width="9.109375" style="13"/>
    <col min="8961" max="8961" width="27.44140625" style="13" customWidth="1"/>
    <col min="8962" max="8962" width="8.33203125" style="13" customWidth="1"/>
    <col min="8963" max="8963" width="11.5546875" style="13" customWidth="1"/>
    <col min="8964" max="8964" width="11.44140625" style="13" customWidth="1"/>
    <col min="8965" max="8965" width="12" style="13" customWidth="1"/>
    <col min="8966" max="8966" width="11.44140625" style="13" customWidth="1"/>
    <col min="8967" max="9216" width="9.109375" style="13"/>
    <col min="9217" max="9217" width="27.44140625" style="13" customWidth="1"/>
    <col min="9218" max="9218" width="8.33203125" style="13" customWidth="1"/>
    <col min="9219" max="9219" width="11.5546875" style="13" customWidth="1"/>
    <col min="9220" max="9220" width="11.44140625" style="13" customWidth="1"/>
    <col min="9221" max="9221" width="12" style="13" customWidth="1"/>
    <col min="9222" max="9222" width="11.44140625" style="13" customWidth="1"/>
    <col min="9223" max="9472" width="9.109375" style="13"/>
    <col min="9473" max="9473" width="27.44140625" style="13" customWidth="1"/>
    <col min="9474" max="9474" width="8.33203125" style="13" customWidth="1"/>
    <col min="9475" max="9475" width="11.5546875" style="13" customWidth="1"/>
    <col min="9476" max="9476" width="11.44140625" style="13" customWidth="1"/>
    <col min="9477" max="9477" width="12" style="13" customWidth="1"/>
    <col min="9478" max="9478" width="11.44140625" style="13" customWidth="1"/>
    <col min="9479" max="9728" width="9.109375" style="13"/>
    <col min="9729" max="9729" width="27.44140625" style="13" customWidth="1"/>
    <col min="9730" max="9730" width="8.33203125" style="13" customWidth="1"/>
    <col min="9731" max="9731" width="11.5546875" style="13" customWidth="1"/>
    <col min="9732" max="9732" width="11.44140625" style="13" customWidth="1"/>
    <col min="9733" max="9733" width="12" style="13" customWidth="1"/>
    <col min="9734" max="9734" width="11.44140625" style="13" customWidth="1"/>
    <col min="9735" max="9984" width="9.109375" style="13"/>
    <col min="9985" max="9985" width="27.44140625" style="13" customWidth="1"/>
    <col min="9986" max="9986" width="8.33203125" style="13" customWidth="1"/>
    <col min="9987" max="9987" width="11.5546875" style="13" customWidth="1"/>
    <col min="9988" max="9988" width="11.44140625" style="13" customWidth="1"/>
    <col min="9989" max="9989" width="12" style="13" customWidth="1"/>
    <col min="9990" max="9990" width="11.44140625" style="13" customWidth="1"/>
    <col min="9991" max="10240" width="9.109375" style="13"/>
    <col min="10241" max="10241" width="27.44140625" style="13" customWidth="1"/>
    <col min="10242" max="10242" width="8.33203125" style="13" customWidth="1"/>
    <col min="10243" max="10243" width="11.5546875" style="13" customWidth="1"/>
    <col min="10244" max="10244" width="11.44140625" style="13" customWidth="1"/>
    <col min="10245" max="10245" width="12" style="13" customWidth="1"/>
    <col min="10246" max="10246" width="11.44140625" style="13" customWidth="1"/>
    <col min="10247" max="10496" width="9.109375" style="13"/>
    <col min="10497" max="10497" width="27.44140625" style="13" customWidth="1"/>
    <col min="10498" max="10498" width="8.33203125" style="13" customWidth="1"/>
    <col min="10499" max="10499" width="11.5546875" style="13" customWidth="1"/>
    <col min="10500" max="10500" width="11.44140625" style="13" customWidth="1"/>
    <col min="10501" max="10501" width="12" style="13" customWidth="1"/>
    <col min="10502" max="10502" width="11.44140625" style="13" customWidth="1"/>
    <col min="10503" max="10752" width="9.109375" style="13"/>
    <col min="10753" max="10753" width="27.44140625" style="13" customWidth="1"/>
    <col min="10754" max="10754" width="8.33203125" style="13" customWidth="1"/>
    <col min="10755" max="10755" width="11.5546875" style="13" customWidth="1"/>
    <col min="10756" max="10756" width="11.44140625" style="13" customWidth="1"/>
    <col min="10757" max="10757" width="12" style="13" customWidth="1"/>
    <col min="10758" max="10758" width="11.44140625" style="13" customWidth="1"/>
    <col min="10759" max="11008" width="9.109375" style="13"/>
    <col min="11009" max="11009" width="27.44140625" style="13" customWidth="1"/>
    <col min="11010" max="11010" width="8.33203125" style="13" customWidth="1"/>
    <col min="11011" max="11011" width="11.5546875" style="13" customWidth="1"/>
    <col min="11012" max="11012" width="11.44140625" style="13" customWidth="1"/>
    <col min="11013" max="11013" width="12" style="13" customWidth="1"/>
    <col min="11014" max="11014" width="11.44140625" style="13" customWidth="1"/>
    <col min="11015" max="11264" width="9.109375" style="13"/>
    <col min="11265" max="11265" width="27.44140625" style="13" customWidth="1"/>
    <col min="11266" max="11266" width="8.33203125" style="13" customWidth="1"/>
    <col min="11267" max="11267" width="11.5546875" style="13" customWidth="1"/>
    <col min="11268" max="11268" width="11.44140625" style="13" customWidth="1"/>
    <col min="11269" max="11269" width="12" style="13" customWidth="1"/>
    <col min="11270" max="11270" width="11.44140625" style="13" customWidth="1"/>
    <col min="11271" max="11520" width="9.109375" style="13"/>
    <col min="11521" max="11521" width="27.44140625" style="13" customWidth="1"/>
    <col min="11522" max="11522" width="8.33203125" style="13" customWidth="1"/>
    <col min="11523" max="11523" width="11.5546875" style="13" customWidth="1"/>
    <col min="11524" max="11524" width="11.44140625" style="13" customWidth="1"/>
    <col min="11525" max="11525" width="12" style="13" customWidth="1"/>
    <col min="11526" max="11526" width="11.44140625" style="13" customWidth="1"/>
    <col min="11527" max="11776" width="9.109375" style="13"/>
    <col min="11777" max="11777" width="27.44140625" style="13" customWidth="1"/>
    <col min="11778" max="11778" width="8.33203125" style="13" customWidth="1"/>
    <col min="11779" max="11779" width="11.5546875" style="13" customWidth="1"/>
    <col min="11780" max="11780" width="11.44140625" style="13" customWidth="1"/>
    <col min="11781" max="11781" width="12" style="13" customWidth="1"/>
    <col min="11782" max="11782" width="11.44140625" style="13" customWidth="1"/>
    <col min="11783" max="12032" width="9.109375" style="13"/>
    <col min="12033" max="12033" width="27.44140625" style="13" customWidth="1"/>
    <col min="12034" max="12034" width="8.33203125" style="13" customWidth="1"/>
    <col min="12035" max="12035" width="11.5546875" style="13" customWidth="1"/>
    <col min="12036" max="12036" width="11.44140625" style="13" customWidth="1"/>
    <col min="12037" max="12037" width="12" style="13" customWidth="1"/>
    <col min="12038" max="12038" width="11.44140625" style="13" customWidth="1"/>
    <col min="12039" max="12288" width="9.109375" style="13"/>
    <col min="12289" max="12289" width="27.44140625" style="13" customWidth="1"/>
    <col min="12290" max="12290" width="8.33203125" style="13" customWidth="1"/>
    <col min="12291" max="12291" width="11.5546875" style="13" customWidth="1"/>
    <col min="12292" max="12292" width="11.44140625" style="13" customWidth="1"/>
    <col min="12293" max="12293" width="12" style="13" customWidth="1"/>
    <col min="12294" max="12294" width="11.44140625" style="13" customWidth="1"/>
    <col min="12295" max="12544" width="9.109375" style="13"/>
    <col min="12545" max="12545" width="27.44140625" style="13" customWidth="1"/>
    <col min="12546" max="12546" width="8.33203125" style="13" customWidth="1"/>
    <col min="12547" max="12547" width="11.5546875" style="13" customWidth="1"/>
    <col min="12548" max="12548" width="11.44140625" style="13" customWidth="1"/>
    <col min="12549" max="12549" width="12" style="13" customWidth="1"/>
    <col min="12550" max="12550" width="11.44140625" style="13" customWidth="1"/>
    <col min="12551" max="12800" width="9.109375" style="13"/>
    <col min="12801" max="12801" width="27.44140625" style="13" customWidth="1"/>
    <col min="12802" max="12802" width="8.33203125" style="13" customWidth="1"/>
    <col min="12803" max="12803" width="11.5546875" style="13" customWidth="1"/>
    <col min="12804" max="12804" width="11.44140625" style="13" customWidth="1"/>
    <col min="12805" max="12805" width="12" style="13" customWidth="1"/>
    <col min="12806" max="12806" width="11.44140625" style="13" customWidth="1"/>
    <col min="12807" max="13056" width="9.109375" style="13"/>
    <col min="13057" max="13057" width="27.44140625" style="13" customWidth="1"/>
    <col min="13058" max="13058" width="8.33203125" style="13" customWidth="1"/>
    <col min="13059" max="13059" width="11.5546875" style="13" customWidth="1"/>
    <col min="13060" max="13060" width="11.44140625" style="13" customWidth="1"/>
    <col min="13061" max="13061" width="12" style="13" customWidth="1"/>
    <col min="13062" max="13062" width="11.44140625" style="13" customWidth="1"/>
    <col min="13063" max="13312" width="9.109375" style="13"/>
    <col min="13313" max="13313" width="27.44140625" style="13" customWidth="1"/>
    <col min="13314" max="13314" width="8.33203125" style="13" customWidth="1"/>
    <col min="13315" max="13315" width="11.5546875" style="13" customWidth="1"/>
    <col min="13316" max="13316" width="11.44140625" style="13" customWidth="1"/>
    <col min="13317" max="13317" width="12" style="13" customWidth="1"/>
    <col min="13318" max="13318" width="11.44140625" style="13" customWidth="1"/>
    <col min="13319" max="13568" width="9.109375" style="13"/>
    <col min="13569" max="13569" width="27.44140625" style="13" customWidth="1"/>
    <col min="13570" max="13570" width="8.33203125" style="13" customWidth="1"/>
    <col min="13571" max="13571" width="11.5546875" style="13" customWidth="1"/>
    <col min="13572" max="13572" width="11.44140625" style="13" customWidth="1"/>
    <col min="13573" max="13573" width="12" style="13" customWidth="1"/>
    <col min="13574" max="13574" width="11.44140625" style="13" customWidth="1"/>
    <col min="13575" max="13824" width="9.109375" style="13"/>
    <col min="13825" max="13825" width="27.44140625" style="13" customWidth="1"/>
    <col min="13826" max="13826" width="8.33203125" style="13" customWidth="1"/>
    <col min="13827" max="13827" width="11.5546875" style="13" customWidth="1"/>
    <col min="13828" max="13828" width="11.44140625" style="13" customWidth="1"/>
    <col min="13829" max="13829" width="12" style="13" customWidth="1"/>
    <col min="13830" max="13830" width="11.44140625" style="13" customWidth="1"/>
    <col min="13831" max="14080" width="9.109375" style="13"/>
    <col min="14081" max="14081" width="27.44140625" style="13" customWidth="1"/>
    <col min="14082" max="14082" width="8.33203125" style="13" customWidth="1"/>
    <col min="14083" max="14083" width="11.5546875" style="13" customWidth="1"/>
    <col min="14084" max="14084" width="11.44140625" style="13" customWidth="1"/>
    <col min="14085" max="14085" width="12" style="13" customWidth="1"/>
    <col min="14086" max="14086" width="11.44140625" style="13" customWidth="1"/>
    <col min="14087" max="14336" width="9.109375" style="13"/>
    <col min="14337" max="14337" width="27.44140625" style="13" customWidth="1"/>
    <col min="14338" max="14338" width="8.33203125" style="13" customWidth="1"/>
    <col min="14339" max="14339" width="11.5546875" style="13" customWidth="1"/>
    <col min="14340" max="14340" width="11.44140625" style="13" customWidth="1"/>
    <col min="14341" max="14341" width="12" style="13" customWidth="1"/>
    <col min="14342" max="14342" width="11.44140625" style="13" customWidth="1"/>
    <col min="14343" max="14592" width="9.109375" style="13"/>
    <col min="14593" max="14593" width="27.44140625" style="13" customWidth="1"/>
    <col min="14594" max="14594" width="8.33203125" style="13" customWidth="1"/>
    <col min="14595" max="14595" width="11.5546875" style="13" customWidth="1"/>
    <col min="14596" max="14596" width="11.44140625" style="13" customWidth="1"/>
    <col min="14597" max="14597" width="12" style="13" customWidth="1"/>
    <col min="14598" max="14598" width="11.44140625" style="13" customWidth="1"/>
    <col min="14599" max="14848" width="9.109375" style="13"/>
    <col min="14849" max="14849" width="27.44140625" style="13" customWidth="1"/>
    <col min="14850" max="14850" width="8.33203125" style="13" customWidth="1"/>
    <col min="14851" max="14851" width="11.5546875" style="13" customWidth="1"/>
    <col min="14852" max="14852" width="11.44140625" style="13" customWidth="1"/>
    <col min="14853" max="14853" width="12" style="13" customWidth="1"/>
    <col min="14854" max="14854" width="11.44140625" style="13" customWidth="1"/>
    <col min="14855" max="15104" width="9.109375" style="13"/>
    <col min="15105" max="15105" width="27.44140625" style="13" customWidth="1"/>
    <col min="15106" max="15106" width="8.33203125" style="13" customWidth="1"/>
    <col min="15107" max="15107" width="11.5546875" style="13" customWidth="1"/>
    <col min="15108" max="15108" width="11.44140625" style="13" customWidth="1"/>
    <col min="15109" max="15109" width="12" style="13" customWidth="1"/>
    <col min="15110" max="15110" width="11.44140625" style="13" customWidth="1"/>
    <col min="15111" max="15360" width="9.109375" style="13"/>
    <col min="15361" max="15361" width="27.44140625" style="13" customWidth="1"/>
    <col min="15362" max="15362" width="8.33203125" style="13" customWidth="1"/>
    <col min="15363" max="15363" width="11.5546875" style="13" customWidth="1"/>
    <col min="15364" max="15364" width="11.44140625" style="13" customWidth="1"/>
    <col min="15365" max="15365" width="12" style="13" customWidth="1"/>
    <col min="15366" max="15366" width="11.44140625" style="13" customWidth="1"/>
    <col min="15367" max="15616" width="9.109375" style="13"/>
    <col min="15617" max="15617" width="27.44140625" style="13" customWidth="1"/>
    <col min="15618" max="15618" width="8.33203125" style="13" customWidth="1"/>
    <col min="15619" max="15619" width="11.5546875" style="13" customWidth="1"/>
    <col min="15620" max="15620" width="11.44140625" style="13" customWidth="1"/>
    <col min="15621" max="15621" width="12" style="13" customWidth="1"/>
    <col min="15622" max="15622" width="11.44140625" style="13" customWidth="1"/>
    <col min="15623" max="15872" width="9.109375" style="13"/>
    <col min="15873" max="15873" width="27.44140625" style="13" customWidth="1"/>
    <col min="15874" max="15874" width="8.33203125" style="13" customWidth="1"/>
    <col min="15875" max="15875" width="11.5546875" style="13" customWidth="1"/>
    <col min="15876" max="15876" width="11.44140625" style="13" customWidth="1"/>
    <col min="15877" max="15877" width="12" style="13" customWidth="1"/>
    <col min="15878" max="15878" width="11.44140625" style="13" customWidth="1"/>
    <col min="15879" max="16128" width="9.109375" style="13"/>
    <col min="16129" max="16129" width="27.44140625" style="13" customWidth="1"/>
    <col min="16130" max="16130" width="8.33203125" style="13" customWidth="1"/>
    <col min="16131" max="16131" width="11.5546875" style="13" customWidth="1"/>
    <col min="16132" max="16132" width="11.44140625" style="13" customWidth="1"/>
    <col min="16133" max="16133" width="12" style="13" customWidth="1"/>
    <col min="16134" max="16134" width="11.44140625" style="13" customWidth="1"/>
    <col min="16135" max="16384" width="9.109375" style="13"/>
  </cols>
  <sheetData>
    <row r="1" spans="1:6" x14ac:dyDescent="0.25">
      <c r="A1" s="545" t="s">
        <v>177</v>
      </c>
      <c r="B1" s="545"/>
      <c r="C1" s="545"/>
      <c r="D1" s="545"/>
      <c r="E1" s="545"/>
      <c r="F1" s="545"/>
    </row>
    <row r="2" spans="1:6" ht="13.8" thickBot="1" x14ac:dyDescent="0.3">
      <c r="A2" s="546"/>
      <c r="B2" s="547"/>
      <c r="C2" s="547"/>
      <c r="D2" s="547"/>
      <c r="E2" s="547"/>
      <c r="F2" s="547"/>
    </row>
    <row r="3" spans="1:6" x14ac:dyDescent="0.25">
      <c r="A3" s="33"/>
      <c r="B3" s="34"/>
      <c r="C3" s="35" t="s">
        <v>178</v>
      </c>
      <c r="D3" s="35" t="s">
        <v>178</v>
      </c>
      <c r="E3" s="35" t="s">
        <v>178</v>
      </c>
      <c r="F3" s="36" t="s">
        <v>131</v>
      </c>
    </row>
    <row r="4" spans="1:6" x14ac:dyDescent="0.25">
      <c r="A4" s="37"/>
      <c r="B4" s="38" t="s">
        <v>179</v>
      </c>
      <c r="C4" s="76"/>
      <c r="D4" s="71"/>
      <c r="E4" s="71"/>
      <c r="F4" s="39" t="s">
        <v>180</v>
      </c>
    </row>
    <row r="5" spans="1:6" x14ac:dyDescent="0.25">
      <c r="A5" s="37"/>
      <c r="B5" s="38" t="s">
        <v>181</v>
      </c>
      <c r="C5" s="77"/>
      <c r="D5" s="72"/>
      <c r="E5" s="72"/>
      <c r="F5" s="39" t="s">
        <v>182</v>
      </c>
    </row>
    <row r="6" spans="1:6" ht="13.8" thickBot="1" x14ac:dyDescent="0.3">
      <c r="A6" s="40" t="s">
        <v>7</v>
      </c>
      <c r="B6" s="41" t="s">
        <v>183</v>
      </c>
      <c r="C6" s="78" t="s">
        <v>12</v>
      </c>
      <c r="D6" s="73" t="s">
        <v>12</v>
      </c>
      <c r="E6" s="73" t="s">
        <v>12</v>
      </c>
      <c r="F6" s="42" t="s">
        <v>11</v>
      </c>
    </row>
    <row r="7" spans="1:6" x14ac:dyDescent="0.25">
      <c r="A7" s="38"/>
      <c r="B7" s="38"/>
      <c r="C7" s="74"/>
      <c r="D7" s="75"/>
      <c r="E7" s="74"/>
      <c r="F7" s="68"/>
    </row>
    <row r="8" spans="1:6" x14ac:dyDescent="0.25">
      <c r="A8" s="13" t="s">
        <v>208</v>
      </c>
      <c r="B8" s="43">
        <v>2000</v>
      </c>
      <c r="C8" s="69"/>
      <c r="D8" s="69"/>
      <c r="E8" s="69"/>
      <c r="F8" s="44">
        <f t="shared" ref="F8:F37" si="0">ROUND(SUM(C8:E8),0)</f>
        <v>0</v>
      </c>
    </row>
    <row r="9" spans="1:6" x14ac:dyDescent="0.25">
      <c r="A9" s="13" t="s">
        <v>30</v>
      </c>
      <c r="B9" s="43">
        <v>2002</v>
      </c>
      <c r="C9" s="69"/>
      <c r="D9" s="69"/>
      <c r="E9" s="69"/>
      <c r="F9" s="44">
        <f t="shared" si="0"/>
        <v>0</v>
      </c>
    </row>
    <row r="10" spans="1:6" x14ac:dyDescent="0.25">
      <c r="A10" s="13" t="s">
        <v>184</v>
      </c>
      <c r="B10" s="43" t="s">
        <v>117</v>
      </c>
      <c r="C10" s="80"/>
      <c r="D10" s="80"/>
      <c r="E10" s="80"/>
      <c r="F10" s="44">
        <f t="shared" si="0"/>
        <v>0</v>
      </c>
    </row>
    <row r="11" spans="1:6" x14ac:dyDescent="0.25">
      <c r="A11" s="13" t="s">
        <v>185</v>
      </c>
      <c r="B11" s="43" t="s">
        <v>119</v>
      </c>
      <c r="C11" s="80"/>
      <c r="D11" s="80"/>
      <c r="E11" s="80"/>
      <c r="F11" s="44">
        <f t="shared" si="0"/>
        <v>0</v>
      </c>
    </row>
    <row r="12" spans="1:6" x14ac:dyDescent="0.25">
      <c r="A12" s="13" t="s">
        <v>186</v>
      </c>
      <c r="B12" s="43">
        <v>2060</v>
      </c>
      <c r="C12" s="80"/>
      <c r="D12" s="80"/>
      <c r="E12" s="80"/>
      <c r="F12" s="44">
        <f t="shared" si="0"/>
        <v>0</v>
      </c>
    </row>
    <row r="13" spans="1:6" x14ac:dyDescent="0.25">
      <c r="A13" s="13" t="s">
        <v>187</v>
      </c>
      <c r="B13" s="43">
        <v>2040</v>
      </c>
      <c r="C13" s="80"/>
      <c r="D13" s="80"/>
      <c r="E13" s="80"/>
      <c r="F13" s="44">
        <f t="shared" si="0"/>
        <v>0</v>
      </c>
    </row>
    <row r="14" spans="1:6" x14ac:dyDescent="0.25">
      <c r="A14" s="13" t="s">
        <v>188</v>
      </c>
      <c r="B14" s="43" t="s">
        <v>189</v>
      </c>
      <c r="C14" s="80"/>
      <c r="D14" s="80"/>
      <c r="E14" s="80"/>
      <c r="F14" s="44">
        <f t="shared" si="0"/>
        <v>0</v>
      </c>
    </row>
    <row r="15" spans="1:6" x14ac:dyDescent="0.25">
      <c r="A15" s="13" t="s">
        <v>121</v>
      </c>
      <c r="B15" s="43" t="s">
        <v>120</v>
      </c>
      <c r="C15" s="80"/>
      <c r="D15" s="80"/>
      <c r="E15" s="80"/>
      <c r="F15" s="44">
        <f t="shared" si="0"/>
        <v>0</v>
      </c>
    </row>
    <row r="16" spans="1:6" x14ac:dyDescent="0.25">
      <c r="A16" s="13" t="s">
        <v>190</v>
      </c>
      <c r="B16" s="43">
        <v>2020</v>
      </c>
      <c r="C16" s="80"/>
      <c r="D16" s="80"/>
      <c r="E16" s="80"/>
      <c r="F16" s="44">
        <f t="shared" si="0"/>
        <v>0</v>
      </c>
    </row>
    <row r="17" spans="1:6" x14ac:dyDescent="0.25">
      <c r="A17" s="13" t="s">
        <v>109</v>
      </c>
      <c r="B17" s="43" t="s">
        <v>118</v>
      </c>
      <c r="C17" s="80"/>
      <c r="D17" s="80"/>
      <c r="E17" s="80"/>
      <c r="F17" s="44">
        <f t="shared" si="0"/>
        <v>0</v>
      </c>
    </row>
    <row r="18" spans="1:6" x14ac:dyDescent="0.25">
      <c r="A18" s="13" t="s">
        <v>191</v>
      </c>
      <c r="B18" s="43" t="s">
        <v>122</v>
      </c>
      <c r="C18" s="80"/>
      <c r="D18" s="80"/>
      <c r="E18" s="80"/>
      <c r="F18" s="44">
        <f t="shared" si="0"/>
        <v>0</v>
      </c>
    </row>
    <row r="19" spans="1:6" x14ac:dyDescent="0.25">
      <c r="A19" s="13" t="s">
        <v>62</v>
      </c>
      <c r="B19" s="43" t="s">
        <v>123</v>
      </c>
      <c r="C19" s="80"/>
      <c r="D19" s="80"/>
      <c r="E19" s="80"/>
      <c r="F19" s="44">
        <f t="shared" si="0"/>
        <v>0</v>
      </c>
    </row>
    <row r="20" spans="1:6" x14ac:dyDescent="0.25">
      <c r="A20" s="13" t="s">
        <v>192</v>
      </c>
      <c r="B20" s="43" t="s">
        <v>124</v>
      </c>
      <c r="C20" s="80"/>
      <c r="D20" s="80"/>
      <c r="E20" s="80"/>
      <c r="F20" s="44">
        <f t="shared" si="0"/>
        <v>0</v>
      </c>
    </row>
    <row r="21" spans="1:6" x14ac:dyDescent="0.25">
      <c r="A21" s="13" t="s">
        <v>193</v>
      </c>
      <c r="B21" s="43" t="s">
        <v>126</v>
      </c>
      <c r="C21" s="80"/>
      <c r="D21" s="80"/>
      <c r="E21" s="80"/>
      <c r="F21" s="44">
        <f t="shared" si="0"/>
        <v>0</v>
      </c>
    </row>
    <row r="22" spans="1:6" x14ac:dyDescent="0.25">
      <c r="A22" s="13" t="s">
        <v>212</v>
      </c>
      <c r="B22" s="43">
        <v>3800</v>
      </c>
      <c r="C22" s="80"/>
      <c r="D22" s="80"/>
      <c r="E22" s="80"/>
      <c r="F22" s="44">
        <f t="shared" si="0"/>
        <v>0</v>
      </c>
    </row>
    <row r="23" spans="1:6" x14ac:dyDescent="0.25">
      <c r="A23" s="13" t="s">
        <v>194</v>
      </c>
      <c r="B23" s="43">
        <v>3820</v>
      </c>
      <c r="C23" s="80"/>
      <c r="D23" s="80"/>
      <c r="E23" s="80"/>
      <c r="F23" s="44">
        <f t="shared" si="0"/>
        <v>0</v>
      </c>
    </row>
    <row r="24" spans="1:6" x14ac:dyDescent="0.25">
      <c r="A24" s="13" t="s">
        <v>195</v>
      </c>
      <c r="B24" s="43">
        <v>3840</v>
      </c>
      <c r="C24" s="80"/>
      <c r="D24" s="80"/>
      <c r="E24" s="80"/>
      <c r="F24" s="44">
        <f t="shared" si="0"/>
        <v>0</v>
      </c>
    </row>
    <row r="25" spans="1:6" x14ac:dyDescent="0.25">
      <c r="C25" s="80"/>
      <c r="D25" s="80"/>
      <c r="E25" s="80"/>
      <c r="F25" s="44">
        <f t="shared" si="0"/>
        <v>0</v>
      </c>
    </row>
    <row r="26" spans="1:6" x14ac:dyDescent="0.25">
      <c r="A26" s="45" t="s">
        <v>72</v>
      </c>
      <c r="B26" s="46" t="s">
        <v>125</v>
      </c>
      <c r="C26" s="81"/>
      <c r="D26" s="81"/>
      <c r="E26" s="81"/>
      <c r="F26" s="47">
        <f t="shared" si="0"/>
        <v>0</v>
      </c>
    </row>
    <row r="27" spans="1:6" x14ac:dyDescent="0.25">
      <c r="C27" s="80"/>
      <c r="D27" s="80"/>
      <c r="E27" s="80"/>
      <c r="F27" s="44">
        <f t="shared" si="0"/>
        <v>0</v>
      </c>
    </row>
    <row r="28" spans="1:6" x14ac:dyDescent="0.25">
      <c r="A28" s="13" t="s">
        <v>130</v>
      </c>
      <c r="B28" s="43">
        <v>9000</v>
      </c>
      <c r="C28" s="80"/>
      <c r="D28" s="80"/>
      <c r="E28" s="80"/>
      <c r="F28" s="44">
        <f t="shared" si="0"/>
        <v>0</v>
      </c>
    </row>
    <row r="29" spans="1:6" x14ac:dyDescent="0.25">
      <c r="A29" s="13" t="s">
        <v>196</v>
      </c>
      <c r="B29" s="43">
        <v>9020</v>
      </c>
      <c r="C29" s="80"/>
      <c r="D29" s="80"/>
      <c r="E29" s="80"/>
      <c r="F29" s="44">
        <f t="shared" si="0"/>
        <v>0</v>
      </c>
    </row>
    <row r="30" spans="1:6" x14ac:dyDescent="0.25">
      <c r="C30" s="80"/>
      <c r="D30" s="80"/>
      <c r="E30" s="80"/>
      <c r="F30" s="44">
        <f t="shared" si="0"/>
        <v>0</v>
      </c>
    </row>
    <row r="31" spans="1:6" x14ac:dyDescent="0.25">
      <c r="A31" s="13" t="s">
        <v>15</v>
      </c>
      <c r="B31" s="43" t="s">
        <v>127</v>
      </c>
      <c r="C31" s="80"/>
      <c r="D31" s="80"/>
      <c r="E31" s="80"/>
      <c r="F31" s="44">
        <f t="shared" si="0"/>
        <v>0</v>
      </c>
    </row>
    <row r="32" spans="1:6" x14ac:dyDescent="0.25">
      <c r="A32" s="13" t="s">
        <v>197</v>
      </c>
      <c r="B32" s="43" t="s">
        <v>198</v>
      </c>
      <c r="C32" s="80"/>
      <c r="D32" s="80"/>
      <c r="E32" s="80"/>
      <c r="F32" s="44">
        <f t="shared" si="0"/>
        <v>0</v>
      </c>
    </row>
    <row r="33" spans="1:6" x14ac:dyDescent="0.25">
      <c r="C33" s="80"/>
      <c r="D33" s="80"/>
      <c r="E33" s="80"/>
      <c r="F33" s="44">
        <f t="shared" si="0"/>
        <v>0</v>
      </c>
    </row>
    <row r="34" spans="1:6" x14ac:dyDescent="0.25">
      <c r="A34" s="45"/>
      <c r="B34" s="46"/>
      <c r="C34" s="81"/>
      <c r="D34" s="81"/>
      <c r="E34" s="81"/>
      <c r="F34" s="47">
        <f t="shared" si="0"/>
        <v>0</v>
      </c>
    </row>
    <row r="35" spans="1:6" x14ac:dyDescent="0.25">
      <c r="A35" s="423" t="s">
        <v>100</v>
      </c>
      <c r="C35" s="421">
        <f>(SUM(C8:C26)+SUM(C31:C32)-C11)</f>
        <v>0</v>
      </c>
      <c r="D35" s="421">
        <f>(SUM(D8:D26)+SUM(D31:D32)-D11)</f>
        <v>0</v>
      </c>
      <c r="E35" s="421">
        <f>(SUM(E8:E26)+SUM(E31:E32)-E11)</f>
        <v>0</v>
      </c>
      <c r="F35" s="422">
        <f t="shared" si="0"/>
        <v>0</v>
      </c>
    </row>
    <row r="36" spans="1:6" x14ac:dyDescent="0.25">
      <c r="A36" s="48" t="s">
        <v>96</v>
      </c>
      <c r="B36" s="49"/>
      <c r="C36" s="82">
        <f>(SUM(C8:C34))</f>
        <v>0</v>
      </c>
      <c r="D36" s="82">
        <f>(SUM(D8:D34))</f>
        <v>0</v>
      </c>
      <c r="E36" s="82">
        <f>ROUNDUP((SUM(E8:E34)),0)</f>
        <v>0</v>
      </c>
      <c r="F36" s="50">
        <f t="shared" si="0"/>
        <v>0</v>
      </c>
    </row>
    <row r="37" spans="1:6" x14ac:dyDescent="0.25">
      <c r="A37" s="418"/>
      <c r="B37" s="70">
        <v>0.51500000000000001</v>
      </c>
      <c r="C37" s="80">
        <f>ROUND(C35*$B$37,0)</f>
        <v>0</v>
      </c>
      <c r="D37" s="80">
        <f>ROUND(D35*$B$37,0)</f>
        <v>0</v>
      </c>
      <c r="E37" s="80">
        <f>ROUND(E35*$B$37,0)</f>
        <v>0</v>
      </c>
      <c r="F37" s="44">
        <f t="shared" si="0"/>
        <v>0</v>
      </c>
    </row>
    <row r="38" spans="1:6" ht="13.8" thickBot="1" x14ac:dyDescent="0.3">
      <c r="A38" s="51" t="s">
        <v>199</v>
      </c>
      <c r="B38" s="52"/>
      <c r="C38" s="83">
        <f>C36+C37</f>
        <v>0</v>
      </c>
      <c r="D38" s="83">
        <f>D36+D37</f>
        <v>0</v>
      </c>
      <c r="E38" s="83">
        <f>E36+E37</f>
        <v>0</v>
      </c>
      <c r="F38" s="83">
        <f>F36+F37</f>
        <v>0</v>
      </c>
    </row>
    <row r="39" spans="1:6" ht="13.8" thickTop="1" x14ac:dyDescent="0.25">
      <c r="C39" s="84"/>
      <c r="D39" s="84"/>
      <c r="E39" s="84"/>
    </row>
    <row r="40" spans="1:6" x14ac:dyDescent="0.25">
      <c r="A40" s="53" t="s">
        <v>200</v>
      </c>
      <c r="B40" s="54" t="s">
        <v>201</v>
      </c>
      <c r="C40" s="85"/>
      <c r="D40" s="85"/>
      <c r="E40" s="85"/>
      <c r="F40" s="55" t="s">
        <v>11</v>
      </c>
    </row>
    <row r="41" spans="1:6" x14ac:dyDescent="0.25">
      <c r="A41" s="56" t="s">
        <v>209</v>
      </c>
      <c r="B41" s="43">
        <v>1</v>
      </c>
      <c r="C41" s="86"/>
      <c r="D41" s="86"/>
      <c r="E41" s="86"/>
      <c r="F41" s="44">
        <f>(SUM(C41:E41))</f>
        <v>0</v>
      </c>
    </row>
    <row r="42" spans="1:6" x14ac:dyDescent="0.25">
      <c r="A42" s="56" t="s">
        <v>210</v>
      </c>
      <c r="B42" s="43">
        <v>2</v>
      </c>
      <c r="C42" s="87"/>
      <c r="D42" s="87"/>
      <c r="E42" s="87"/>
      <c r="F42" s="44">
        <f>(SUM(C42:E42))</f>
        <v>0</v>
      </c>
    </row>
    <row r="43" spans="1:6" x14ac:dyDescent="0.25">
      <c r="A43" s="56" t="s">
        <v>211</v>
      </c>
      <c r="B43" s="43">
        <v>3</v>
      </c>
      <c r="C43" s="87"/>
      <c r="D43" s="87"/>
      <c r="E43" s="87"/>
      <c r="F43" s="44">
        <f>(SUM(C43:E43))</f>
        <v>0</v>
      </c>
    </row>
    <row r="44" spans="1:6" x14ac:dyDescent="0.25">
      <c r="A44" s="56" t="s">
        <v>322</v>
      </c>
      <c r="B44" s="43">
        <v>4</v>
      </c>
      <c r="C44" s="80"/>
      <c r="D44" s="80"/>
      <c r="E44" s="80"/>
      <c r="F44" s="44">
        <f>(SUM(C44:E44))</f>
        <v>0</v>
      </c>
    </row>
    <row r="45" spans="1:6" ht="13.8" thickBot="1" x14ac:dyDescent="0.3">
      <c r="A45" s="57" t="s">
        <v>202</v>
      </c>
      <c r="B45" s="58"/>
      <c r="C45" s="88">
        <f>SUM(C41:C44)</f>
        <v>0</v>
      </c>
      <c r="D45" s="88">
        <f>SUM(D41:D44)</f>
        <v>0</v>
      </c>
      <c r="E45" s="88">
        <f>SUM(E41:E44)</f>
        <v>0</v>
      </c>
      <c r="F45" s="59">
        <f>SUM(F41:F44)</f>
        <v>0</v>
      </c>
    </row>
    <row r="46" spans="1:6" ht="13.8" thickTop="1" x14ac:dyDescent="0.25"/>
    <row r="47" spans="1:6" x14ac:dyDescent="0.25">
      <c r="A47" s="13" t="s">
        <v>203</v>
      </c>
    </row>
    <row r="48" spans="1:6" x14ac:dyDescent="0.25">
      <c r="A48" s="13" t="s">
        <v>204</v>
      </c>
    </row>
    <row r="50" spans="1:6" x14ac:dyDescent="0.25">
      <c r="A50" s="13" t="s">
        <v>205</v>
      </c>
    </row>
    <row r="52" spans="1:6" x14ac:dyDescent="0.25">
      <c r="A52" s="60" t="s">
        <v>206</v>
      </c>
      <c r="B52" s="61"/>
      <c r="C52" s="62"/>
      <c r="D52" s="62"/>
      <c r="E52" s="62"/>
      <c r="F52" s="62">
        <f>F36-F45</f>
        <v>0</v>
      </c>
    </row>
  </sheetData>
  <mergeCells count="2">
    <mergeCell ref="A1:F1"/>
    <mergeCell ref="A2:F2"/>
  </mergeCells>
  <printOptions horizontalCentered="1" gridLines="1"/>
  <pageMargins left="0.25" right="0.25" top="0.55000000000000004" bottom="0.22" header="0.38" footer="0.3"/>
  <pageSetup orientation="portrait" r:id="rId1"/>
  <headerFooter alignWithMargins="0">
    <oddHeader xml:space="preserve">&amp;LORS 8/98 
</oddHeader>
  </headerFooter>
  <ignoredErrors>
    <ignoredError sqref="F37 F8:F9 F12:F13 F16 F22:F24 F28:F2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zoomScaleNormal="100" workbookViewId="0">
      <pane ySplit="8" topLeftCell="A9" activePane="bottomLeft" state="frozen"/>
      <selection pane="bottomLeft" activeCell="E6" sqref="E6:G6"/>
    </sheetView>
  </sheetViews>
  <sheetFormatPr defaultColWidth="9.109375" defaultRowHeight="13.2" x14ac:dyDescent="0.25"/>
  <cols>
    <col min="1" max="1" width="18" style="1" customWidth="1"/>
    <col min="2" max="2" width="10.5546875" style="1" customWidth="1"/>
    <col min="3" max="3" width="8.33203125" style="7" customWidth="1"/>
    <col min="4" max="8" width="11" style="1" customWidth="1"/>
    <col min="9" max="9" width="12.109375" style="1" customWidth="1"/>
    <col min="10" max="16384" width="9.109375" style="1"/>
  </cols>
  <sheetData>
    <row r="1" spans="1:10" ht="18.75" customHeight="1" x14ac:dyDescent="0.25">
      <c r="A1" s="577" t="s">
        <v>116</v>
      </c>
      <c r="B1" s="578"/>
      <c r="C1" s="578"/>
      <c r="D1" s="578"/>
      <c r="E1" s="578"/>
      <c r="F1" s="578"/>
      <c r="G1" s="578"/>
      <c r="H1" s="578"/>
      <c r="I1" s="578"/>
      <c r="J1" s="579"/>
    </row>
    <row r="2" spans="1:10" ht="18.75" customHeight="1" thickBot="1" x14ac:dyDescent="0.3">
      <c r="A2" s="580"/>
      <c r="B2" s="581"/>
      <c r="C2" s="581"/>
      <c r="D2" s="581"/>
      <c r="E2" s="581"/>
      <c r="F2" s="581"/>
      <c r="G2" s="581"/>
      <c r="H2" s="581"/>
      <c r="I2" s="581"/>
      <c r="J2" s="582"/>
    </row>
    <row r="3" spans="1:10" ht="29.25" customHeight="1" x14ac:dyDescent="0.25">
      <c r="A3" s="424" t="s">
        <v>323</v>
      </c>
      <c r="B3" s="568" t="s">
        <v>324</v>
      </c>
      <c r="C3" s="570"/>
      <c r="D3" s="568" t="s">
        <v>325</v>
      </c>
      <c r="E3" s="569"/>
      <c r="F3" s="570"/>
      <c r="G3" s="568" t="s">
        <v>326</v>
      </c>
      <c r="H3" s="569"/>
      <c r="I3" s="569"/>
      <c r="J3" s="570"/>
    </row>
    <row r="4" spans="1:10" ht="18.75" customHeight="1" thickBot="1" x14ac:dyDescent="0.3">
      <c r="A4" s="425"/>
      <c r="B4" s="571"/>
      <c r="C4" s="573"/>
      <c r="D4" s="571"/>
      <c r="E4" s="572"/>
      <c r="F4" s="573"/>
      <c r="G4" s="571"/>
      <c r="H4" s="572"/>
      <c r="I4" s="572"/>
      <c r="J4" s="573"/>
    </row>
    <row r="5" spans="1:10" ht="19.5" customHeight="1" x14ac:dyDescent="0.25">
      <c r="A5" s="565" t="s">
        <v>327</v>
      </c>
      <c r="B5" s="566"/>
      <c r="C5" s="566"/>
      <c r="D5" s="567"/>
      <c r="E5" s="568" t="s">
        <v>328</v>
      </c>
      <c r="F5" s="569"/>
      <c r="G5" s="570"/>
      <c r="H5" s="568" t="s">
        <v>329</v>
      </c>
      <c r="I5" s="569"/>
      <c r="J5" s="570"/>
    </row>
    <row r="6" spans="1:10" ht="19.5" customHeight="1" thickBot="1" x14ac:dyDescent="0.3">
      <c r="A6" s="571"/>
      <c r="B6" s="572"/>
      <c r="C6" s="572"/>
      <c r="D6" s="573"/>
      <c r="E6" s="574"/>
      <c r="F6" s="575"/>
      <c r="G6" s="576"/>
      <c r="H6" s="574"/>
      <c r="I6" s="575"/>
      <c r="J6" s="576"/>
    </row>
    <row r="7" spans="1:10" s="428" customFormat="1" ht="15.6" x14ac:dyDescent="0.3">
      <c r="A7" s="563" t="s">
        <v>21</v>
      </c>
      <c r="B7" s="426"/>
      <c r="C7" s="556" t="s">
        <v>22</v>
      </c>
      <c r="D7" s="556" t="s">
        <v>23</v>
      </c>
      <c r="E7" s="556" t="s">
        <v>24</v>
      </c>
      <c r="F7" s="556" t="s">
        <v>25</v>
      </c>
      <c r="G7" s="556" t="s">
        <v>26</v>
      </c>
      <c r="H7" s="556" t="s">
        <v>27</v>
      </c>
      <c r="I7" s="556" t="s">
        <v>330</v>
      </c>
      <c r="J7" s="427" t="s">
        <v>11</v>
      </c>
    </row>
    <row r="8" spans="1:10" s="428" customFormat="1" ht="16.2" thickBot="1" x14ac:dyDescent="0.35">
      <c r="A8" s="564"/>
      <c r="B8" s="429"/>
      <c r="C8" s="557"/>
      <c r="D8" s="557"/>
      <c r="E8" s="557"/>
      <c r="F8" s="557"/>
      <c r="G8" s="557"/>
      <c r="H8" s="557"/>
      <c r="I8" s="557"/>
      <c r="J8" s="430" t="s">
        <v>12</v>
      </c>
    </row>
    <row r="9" spans="1:10" s="428" customFormat="1" ht="20.100000000000001" customHeight="1" x14ac:dyDescent="0.3">
      <c r="A9" s="431" t="s">
        <v>28</v>
      </c>
      <c r="B9" s="432"/>
      <c r="C9" s="433" t="s">
        <v>29</v>
      </c>
      <c r="D9" s="434"/>
      <c r="E9" s="434"/>
      <c r="F9" s="434"/>
      <c r="G9" s="434"/>
      <c r="H9" s="434"/>
      <c r="I9" s="434"/>
      <c r="J9" s="435">
        <f>ROUND(SUM(D9:I9),0)</f>
        <v>0</v>
      </c>
    </row>
    <row r="10" spans="1:10" s="428" customFormat="1" ht="20.100000000000001" customHeight="1" x14ac:dyDescent="0.3">
      <c r="A10" s="436" t="s">
        <v>30</v>
      </c>
      <c r="B10" s="437"/>
      <c r="C10" s="438" t="s">
        <v>31</v>
      </c>
      <c r="D10" s="434"/>
      <c r="E10" s="434"/>
      <c r="F10" s="434"/>
      <c r="G10" s="434"/>
      <c r="H10" s="434"/>
      <c r="I10" s="434"/>
      <c r="J10" s="435">
        <f t="shared" ref="J10:J44" si="0">ROUND(SUM(D10:I10),0)</f>
        <v>0</v>
      </c>
    </row>
    <row r="11" spans="1:10" s="428" customFormat="1" ht="20.100000000000001" customHeight="1" x14ac:dyDescent="0.3">
      <c r="A11" s="439" t="s">
        <v>32</v>
      </c>
      <c r="B11" s="432"/>
      <c r="C11" s="438" t="s">
        <v>33</v>
      </c>
      <c r="D11" s="440"/>
      <c r="E11" s="440"/>
      <c r="F11" s="440"/>
      <c r="G11" s="440"/>
      <c r="H11" s="440"/>
      <c r="I11" s="440"/>
      <c r="J11" s="435">
        <f t="shared" si="0"/>
        <v>0</v>
      </c>
    </row>
    <row r="12" spans="1:10" s="428" customFormat="1" ht="20.100000000000001" customHeight="1" x14ac:dyDescent="0.3">
      <c r="A12" s="548" t="s">
        <v>34</v>
      </c>
      <c r="B12" s="558"/>
      <c r="C12" s="438" t="s">
        <v>35</v>
      </c>
      <c r="D12" s="440"/>
      <c r="E12" s="440"/>
      <c r="F12" s="440"/>
      <c r="G12" s="440"/>
      <c r="H12" s="440"/>
      <c r="I12" s="440"/>
      <c r="J12" s="435">
        <f t="shared" si="0"/>
        <v>0</v>
      </c>
    </row>
    <row r="13" spans="1:10" s="428" customFormat="1" ht="20.100000000000001" customHeight="1" x14ac:dyDescent="0.3">
      <c r="A13" s="548" t="s">
        <v>36</v>
      </c>
      <c r="B13" s="549"/>
      <c r="C13" s="438" t="s">
        <v>37</v>
      </c>
      <c r="D13" s="440"/>
      <c r="E13" s="440"/>
      <c r="F13" s="440"/>
      <c r="G13" s="440"/>
      <c r="H13" s="440"/>
      <c r="I13" s="440"/>
      <c r="J13" s="435">
        <f t="shared" si="0"/>
        <v>0</v>
      </c>
    </row>
    <row r="14" spans="1:10" s="428" customFormat="1" ht="20.100000000000001" customHeight="1" x14ac:dyDescent="0.3">
      <c r="A14" s="441" t="s">
        <v>38</v>
      </c>
      <c r="B14" s="437"/>
      <c r="C14" s="438" t="s">
        <v>39</v>
      </c>
      <c r="D14" s="440"/>
      <c r="E14" s="440"/>
      <c r="F14" s="440"/>
      <c r="G14" s="440"/>
      <c r="H14" s="440"/>
      <c r="I14" s="440"/>
      <c r="J14" s="435">
        <f t="shared" si="0"/>
        <v>0</v>
      </c>
    </row>
    <row r="15" spans="1:10" s="428" customFormat="1" ht="20.100000000000001" customHeight="1" x14ac:dyDescent="0.3">
      <c r="A15" s="441" t="s">
        <v>40</v>
      </c>
      <c r="B15" s="437"/>
      <c r="C15" s="438" t="s">
        <v>41</v>
      </c>
      <c r="D15" s="440"/>
      <c r="E15" s="440"/>
      <c r="F15" s="440"/>
      <c r="G15" s="440"/>
      <c r="H15" s="440"/>
      <c r="I15" s="440"/>
      <c r="J15" s="435">
        <f t="shared" si="0"/>
        <v>0</v>
      </c>
    </row>
    <row r="16" spans="1:10" s="428" customFormat="1" ht="20.100000000000001" customHeight="1" x14ac:dyDescent="0.3">
      <c r="A16" s="441" t="s">
        <v>42</v>
      </c>
      <c r="B16" s="437"/>
      <c r="C16" s="438" t="s">
        <v>43</v>
      </c>
      <c r="D16" s="440"/>
      <c r="E16" s="440"/>
      <c r="F16" s="440"/>
      <c r="G16" s="440"/>
      <c r="H16" s="440"/>
      <c r="I16" s="440"/>
      <c r="J16" s="435">
        <f t="shared" si="0"/>
        <v>0</v>
      </c>
    </row>
    <row r="17" spans="1:10" s="428" customFormat="1" ht="20.100000000000001" customHeight="1" x14ac:dyDescent="0.3">
      <c r="A17" s="441" t="s">
        <v>44</v>
      </c>
      <c r="B17" s="437"/>
      <c r="C17" s="438" t="s">
        <v>45</v>
      </c>
      <c r="D17" s="440"/>
      <c r="E17" s="440"/>
      <c r="F17" s="440"/>
      <c r="G17" s="440"/>
      <c r="H17" s="440"/>
      <c r="I17" s="440"/>
      <c r="J17" s="435">
        <f t="shared" si="0"/>
        <v>0</v>
      </c>
    </row>
    <row r="18" spans="1:10" s="428" customFormat="1" ht="20.100000000000001" customHeight="1" x14ac:dyDescent="0.3">
      <c r="A18" s="442" t="s">
        <v>46</v>
      </c>
      <c r="B18" s="443"/>
      <c r="C18" s="444" t="s">
        <v>47</v>
      </c>
      <c r="D18" s="445"/>
      <c r="E18" s="445"/>
      <c r="F18" s="445"/>
      <c r="G18" s="445"/>
      <c r="H18" s="445"/>
      <c r="I18" s="445"/>
      <c r="J18" s="435">
        <f t="shared" si="0"/>
        <v>0</v>
      </c>
    </row>
    <row r="19" spans="1:10" s="428" customFormat="1" ht="34.5" customHeight="1" thickBot="1" x14ac:dyDescent="0.35">
      <c r="A19" s="559" t="s">
        <v>48</v>
      </c>
      <c r="B19" s="560"/>
      <c r="C19" s="446" t="s">
        <v>49</v>
      </c>
      <c r="D19" s="447"/>
      <c r="E19" s="447"/>
      <c r="F19" s="447"/>
      <c r="G19" s="447"/>
      <c r="H19" s="447"/>
      <c r="I19" s="447"/>
      <c r="J19" s="448">
        <f t="shared" si="0"/>
        <v>0</v>
      </c>
    </row>
    <row r="20" spans="1:10" s="428" customFormat="1" ht="20.100000000000001" customHeight="1" thickTop="1" x14ac:dyDescent="0.3">
      <c r="A20" s="561" t="s">
        <v>50</v>
      </c>
      <c r="B20" s="562"/>
      <c r="C20" s="438" t="s">
        <v>51</v>
      </c>
      <c r="D20" s="440"/>
      <c r="E20" s="440"/>
      <c r="F20" s="440"/>
      <c r="G20" s="440"/>
      <c r="H20" s="440"/>
      <c r="I20" s="440"/>
      <c r="J20" s="435">
        <f t="shared" si="0"/>
        <v>0</v>
      </c>
    </row>
    <row r="21" spans="1:10" s="428" customFormat="1" ht="20.100000000000001" customHeight="1" x14ac:dyDescent="0.3">
      <c r="A21" s="548" t="s">
        <v>52</v>
      </c>
      <c r="B21" s="549"/>
      <c r="C21" s="438" t="s">
        <v>53</v>
      </c>
      <c r="D21" s="440"/>
      <c r="E21" s="440"/>
      <c r="F21" s="440"/>
      <c r="G21" s="440"/>
      <c r="H21" s="440"/>
      <c r="I21" s="440"/>
      <c r="J21" s="435">
        <f t="shared" si="0"/>
        <v>0</v>
      </c>
    </row>
    <row r="22" spans="1:10" s="428" customFormat="1" ht="26.4" customHeight="1" x14ac:dyDescent="0.3">
      <c r="A22" s="550" t="s">
        <v>54</v>
      </c>
      <c r="B22" s="549"/>
      <c r="C22" s="438" t="s">
        <v>55</v>
      </c>
      <c r="D22" s="440"/>
      <c r="E22" s="440"/>
      <c r="F22" s="440"/>
      <c r="G22" s="440"/>
      <c r="H22" s="440"/>
      <c r="I22" s="440"/>
      <c r="J22" s="435">
        <f t="shared" si="0"/>
        <v>0</v>
      </c>
    </row>
    <row r="23" spans="1:10" s="428" customFormat="1" ht="20.100000000000001" customHeight="1" x14ac:dyDescent="0.3">
      <c r="A23" s="449" t="s">
        <v>56</v>
      </c>
      <c r="B23" s="450"/>
      <c r="C23" s="451" t="s">
        <v>57</v>
      </c>
      <c r="D23" s="440"/>
      <c r="E23" s="440"/>
      <c r="F23" s="440"/>
      <c r="G23" s="440"/>
      <c r="H23" s="440"/>
      <c r="I23" s="440"/>
      <c r="J23" s="435">
        <f t="shared" si="0"/>
        <v>0</v>
      </c>
    </row>
    <row r="24" spans="1:10" s="428" customFormat="1" ht="20.100000000000001" customHeight="1" x14ac:dyDescent="0.3">
      <c r="A24" s="452" t="s">
        <v>58</v>
      </c>
      <c r="B24" s="453"/>
      <c r="C24" s="438" t="s">
        <v>59</v>
      </c>
      <c r="D24" s="440"/>
      <c r="E24" s="440"/>
      <c r="F24" s="440"/>
      <c r="G24" s="440"/>
      <c r="H24" s="440"/>
      <c r="I24" s="440"/>
      <c r="J24" s="435">
        <f t="shared" si="0"/>
        <v>0</v>
      </c>
    </row>
    <row r="25" spans="1:10" s="428" customFormat="1" ht="20.100000000000001" customHeight="1" x14ac:dyDescent="0.3">
      <c r="A25" s="441" t="s">
        <v>60</v>
      </c>
      <c r="B25" s="437"/>
      <c r="C25" s="451" t="s">
        <v>61</v>
      </c>
      <c r="D25" s="440"/>
      <c r="E25" s="440"/>
      <c r="F25" s="440"/>
      <c r="G25" s="440"/>
      <c r="H25" s="440"/>
      <c r="I25" s="440"/>
      <c r="J25" s="435">
        <f t="shared" si="0"/>
        <v>0</v>
      </c>
    </row>
    <row r="26" spans="1:10" s="428" customFormat="1" ht="20.100000000000001" customHeight="1" x14ac:dyDescent="0.3">
      <c r="A26" s="449" t="s">
        <v>62</v>
      </c>
      <c r="B26" s="454"/>
      <c r="C26" s="451" t="s">
        <v>63</v>
      </c>
      <c r="D26" s="440"/>
      <c r="E26" s="440"/>
      <c r="F26" s="440"/>
      <c r="G26" s="440"/>
      <c r="H26" s="440"/>
      <c r="I26" s="440"/>
      <c r="J26" s="435">
        <f t="shared" si="0"/>
        <v>0</v>
      </c>
    </row>
    <row r="27" spans="1:10" s="428" customFormat="1" ht="20.100000000000001" customHeight="1" x14ac:dyDescent="0.3">
      <c r="A27" s="449" t="s">
        <v>64</v>
      </c>
      <c r="B27" s="454"/>
      <c r="C27" s="455" t="s">
        <v>65</v>
      </c>
      <c r="D27" s="440"/>
      <c r="E27" s="440"/>
      <c r="F27" s="440"/>
      <c r="G27" s="440"/>
      <c r="H27" s="440"/>
      <c r="I27" s="440"/>
      <c r="J27" s="435">
        <f t="shared" si="0"/>
        <v>0</v>
      </c>
    </row>
    <row r="28" spans="1:10" s="428" customFormat="1" ht="20.100000000000001" customHeight="1" x14ac:dyDescent="0.3">
      <c r="A28" s="436" t="s">
        <v>66</v>
      </c>
      <c r="B28" s="437"/>
      <c r="C28" s="451" t="s">
        <v>67</v>
      </c>
      <c r="D28" s="440"/>
      <c r="E28" s="440"/>
      <c r="F28" s="440"/>
      <c r="G28" s="440"/>
      <c r="H28" s="440"/>
      <c r="I28" s="440"/>
      <c r="J28" s="435">
        <f t="shared" si="0"/>
        <v>0</v>
      </c>
    </row>
    <row r="29" spans="1:10" s="428" customFormat="1" ht="20.100000000000001" customHeight="1" x14ac:dyDescent="0.3">
      <c r="A29" s="436" t="s">
        <v>68</v>
      </c>
      <c r="B29" s="437"/>
      <c r="C29" s="451" t="s">
        <v>69</v>
      </c>
      <c r="D29" s="440"/>
      <c r="E29" s="440"/>
      <c r="F29" s="440"/>
      <c r="G29" s="440"/>
      <c r="H29" s="440"/>
      <c r="I29" s="440"/>
      <c r="J29" s="435">
        <f t="shared" si="0"/>
        <v>0</v>
      </c>
    </row>
    <row r="30" spans="1:10" s="428" customFormat="1" ht="20.100000000000001" customHeight="1" x14ac:dyDescent="0.3">
      <c r="A30" s="436" t="s">
        <v>70</v>
      </c>
      <c r="B30" s="437"/>
      <c r="C30" s="451" t="s">
        <v>71</v>
      </c>
      <c r="D30" s="440"/>
      <c r="E30" s="440"/>
      <c r="F30" s="440"/>
      <c r="G30" s="440"/>
      <c r="H30" s="440"/>
      <c r="I30" s="440"/>
      <c r="J30" s="435">
        <f t="shared" si="0"/>
        <v>0</v>
      </c>
    </row>
    <row r="31" spans="1:10" s="428" customFormat="1" ht="20.100000000000001" customHeight="1" x14ac:dyDescent="0.3">
      <c r="A31" s="456" t="s">
        <v>72</v>
      </c>
      <c r="B31" s="457"/>
      <c r="C31" s="438" t="s">
        <v>73</v>
      </c>
      <c r="D31" s="440"/>
      <c r="E31" s="440"/>
      <c r="F31" s="440"/>
      <c r="G31" s="440"/>
      <c r="H31" s="440"/>
      <c r="I31" s="440"/>
      <c r="J31" s="435">
        <f t="shared" si="0"/>
        <v>0</v>
      </c>
    </row>
    <row r="32" spans="1:10" s="428" customFormat="1" ht="20.100000000000001" customHeight="1" x14ac:dyDescent="0.3">
      <c r="A32" s="458" t="s">
        <v>74</v>
      </c>
      <c r="B32" s="459"/>
      <c r="C32" s="451" t="s">
        <v>75</v>
      </c>
      <c r="D32" s="440"/>
      <c r="E32" s="440"/>
      <c r="F32" s="440"/>
      <c r="G32" s="440"/>
      <c r="H32" s="440"/>
      <c r="I32" s="440"/>
      <c r="J32" s="435">
        <f t="shared" si="0"/>
        <v>0</v>
      </c>
    </row>
    <row r="33" spans="1:10" s="428" customFormat="1" ht="20.100000000000001" customHeight="1" x14ac:dyDescent="0.3">
      <c r="A33" s="458" t="s">
        <v>76</v>
      </c>
      <c r="B33" s="459"/>
      <c r="C33" s="455" t="s">
        <v>77</v>
      </c>
      <c r="D33" s="440"/>
      <c r="E33" s="440"/>
      <c r="F33" s="440"/>
      <c r="G33" s="440"/>
      <c r="H33" s="440"/>
      <c r="I33" s="440"/>
      <c r="J33" s="435">
        <f t="shared" si="0"/>
        <v>0</v>
      </c>
    </row>
    <row r="34" spans="1:10" s="428" customFormat="1" ht="20.100000000000001" customHeight="1" x14ac:dyDescent="0.3">
      <c r="A34" s="436" t="s">
        <v>15</v>
      </c>
      <c r="B34" s="437"/>
      <c r="C34" s="451" t="s">
        <v>78</v>
      </c>
      <c r="D34" s="440"/>
      <c r="E34" s="440"/>
      <c r="F34" s="440"/>
      <c r="G34" s="440"/>
      <c r="H34" s="440"/>
      <c r="I34" s="440"/>
      <c r="J34" s="435">
        <f t="shared" si="0"/>
        <v>0</v>
      </c>
    </row>
    <row r="35" spans="1:10" s="428" customFormat="1" ht="20.100000000000001" customHeight="1" thickBot="1" x14ac:dyDescent="0.35">
      <c r="A35" s="460" t="s">
        <v>79</v>
      </c>
      <c r="B35" s="461"/>
      <c r="C35" s="462" t="s">
        <v>80</v>
      </c>
      <c r="D35" s="463"/>
      <c r="E35" s="463"/>
      <c r="F35" s="463"/>
      <c r="G35" s="463"/>
      <c r="H35" s="463"/>
      <c r="I35" s="463"/>
      <c r="J35" s="448">
        <f t="shared" si="0"/>
        <v>0</v>
      </c>
    </row>
    <row r="36" spans="1:10" s="428" customFormat="1" ht="20.100000000000001" customHeight="1" thickTop="1" x14ac:dyDescent="0.3">
      <c r="A36" s="456" t="s">
        <v>81</v>
      </c>
      <c r="B36" s="457"/>
      <c r="C36" s="464" t="s">
        <v>82</v>
      </c>
      <c r="D36" s="434"/>
      <c r="E36" s="434"/>
      <c r="F36" s="434"/>
      <c r="G36" s="434"/>
      <c r="H36" s="434"/>
      <c r="I36" s="434"/>
      <c r="J36" s="435">
        <f t="shared" si="0"/>
        <v>0</v>
      </c>
    </row>
    <row r="37" spans="1:10" s="428" customFormat="1" ht="20.100000000000001" customHeight="1" x14ac:dyDescent="0.3">
      <c r="A37" s="436" t="s">
        <v>83</v>
      </c>
      <c r="B37" s="437"/>
      <c r="C37" s="451" t="s">
        <v>84</v>
      </c>
      <c r="D37" s="440"/>
      <c r="E37" s="440"/>
      <c r="F37" s="440"/>
      <c r="G37" s="440"/>
      <c r="H37" s="440"/>
      <c r="I37" s="440"/>
      <c r="J37" s="435">
        <f t="shared" si="0"/>
        <v>0</v>
      </c>
    </row>
    <row r="38" spans="1:10" s="428" customFormat="1" ht="20.100000000000001" customHeight="1" x14ac:dyDescent="0.3">
      <c r="A38" s="436" t="s">
        <v>85</v>
      </c>
      <c r="B38" s="437"/>
      <c r="C38" s="451" t="s">
        <v>86</v>
      </c>
      <c r="D38" s="440"/>
      <c r="E38" s="440"/>
      <c r="F38" s="440"/>
      <c r="G38" s="440"/>
      <c r="H38" s="440"/>
      <c r="I38" s="440"/>
      <c r="J38" s="435">
        <f t="shared" si="0"/>
        <v>0</v>
      </c>
    </row>
    <row r="39" spans="1:10" s="428" customFormat="1" ht="20.100000000000001" customHeight="1" x14ac:dyDescent="0.3">
      <c r="A39" s="465" t="s">
        <v>87</v>
      </c>
      <c r="B39" s="432"/>
      <c r="C39" s="451" t="s">
        <v>88</v>
      </c>
      <c r="D39" s="440"/>
      <c r="E39" s="440"/>
      <c r="F39" s="440"/>
      <c r="G39" s="440"/>
      <c r="H39" s="440"/>
      <c r="I39" s="440"/>
      <c r="J39" s="435">
        <f t="shared" si="0"/>
        <v>0</v>
      </c>
    </row>
    <row r="40" spans="1:10" s="428" customFormat="1" ht="20.100000000000001" customHeight="1" x14ac:dyDescent="0.3">
      <c r="A40" s="465" t="s">
        <v>89</v>
      </c>
      <c r="B40" s="432"/>
      <c r="C40" s="438" t="s">
        <v>90</v>
      </c>
      <c r="D40" s="440"/>
      <c r="E40" s="440"/>
      <c r="F40" s="440"/>
      <c r="G40" s="440"/>
      <c r="H40" s="440"/>
      <c r="I40" s="440"/>
      <c r="J40" s="435">
        <f t="shared" si="0"/>
        <v>0</v>
      </c>
    </row>
    <row r="41" spans="1:10" s="428" customFormat="1" ht="20.100000000000001" customHeight="1" x14ac:dyDescent="0.3">
      <c r="A41" s="458" t="s">
        <v>89</v>
      </c>
      <c r="B41" s="459"/>
      <c r="C41" s="438" t="s">
        <v>90</v>
      </c>
      <c r="D41" s="440"/>
      <c r="E41" s="440"/>
      <c r="F41" s="440"/>
      <c r="G41" s="440"/>
      <c r="H41" s="440"/>
      <c r="I41" s="440"/>
      <c r="J41" s="435">
        <f t="shared" si="0"/>
        <v>0</v>
      </c>
    </row>
    <row r="42" spans="1:10" s="428" customFormat="1" ht="20.100000000000001" customHeight="1" x14ac:dyDescent="0.3">
      <c r="A42" s="436" t="s">
        <v>89</v>
      </c>
      <c r="B42" s="437"/>
      <c r="C42" s="451" t="s">
        <v>90</v>
      </c>
      <c r="D42" s="440"/>
      <c r="E42" s="440"/>
      <c r="F42" s="440"/>
      <c r="G42" s="440"/>
      <c r="H42" s="440"/>
      <c r="I42" s="440"/>
      <c r="J42" s="435">
        <f t="shared" si="0"/>
        <v>0</v>
      </c>
    </row>
    <row r="43" spans="1:10" s="428" customFormat="1" ht="20.100000000000001" customHeight="1" x14ac:dyDescent="0.3">
      <c r="A43" s="466" t="s">
        <v>91</v>
      </c>
      <c r="B43" s="467"/>
      <c r="C43" s="433" t="s">
        <v>92</v>
      </c>
      <c r="D43" s="434"/>
      <c r="E43" s="434"/>
      <c r="F43" s="434"/>
      <c r="G43" s="434"/>
      <c r="H43" s="434"/>
      <c r="I43" s="434"/>
      <c r="J43" s="435">
        <f t="shared" si="0"/>
        <v>0</v>
      </c>
    </row>
    <row r="44" spans="1:10" s="428" customFormat="1" ht="20.100000000000001" customHeight="1" thickBot="1" x14ac:dyDescent="0.35">
      <c r="A44" s="460" t="s">
        <v>93</v>
      </c>
      <c r="B44" s="468"/>
      <c r="C44" s="462" t="s">
        <v>94</v>
      </c>
      <c r="D44" s="463"/>
      <c r="E44" s="463"/>
      <c r="F44" s="463"/>
      <c r="G44" s="463"/>
      <c r="H44" s="463"/>
      <c r="I44" s="463"/>
      <c r="J44" s="448">
        <f t="shared" si="0"/>
        <v>0</v>
      </c>
    </row>
    <row r="45" spans="1:10" s="428" customFormat="1" ht="20.100000000000001" customHeight="1" thickTop="1" x14ac:dyDescent="0.3">
      <c r="A45" s="551" t="s">
        <v>95</v>
      </c>
      <c r="B45" s="552"/>
      <c r="C45" s="469"/>
      <c r="D45" s="434">
        <f>ROUND(D46-D12-SUM(D36:D44),0)+D40</f>
        <v>0</v>
      </c>
      <c r="E45" s="434">
        <f>ROUND(E46-E12-SUM(E36:E44),0)</f>
        <v>0</v>
      </c>
      <c r="F45" s="434">
        <f>ROUND(F46-F12-SUM(F36:F44),0)</f>
        <v>0</v>
      </c>
      <c r="G45" s="434">
        <f>ROUND(G46-G12-SUM(G36:G44),0)</f>
        <v>0</v>
      </c>
      <c r="H45" s="434">
        <f>ROUND(H46-H12-SUM(H36:H44),0)</f>
        <v>0</v>
      </c>
      <c r="I45" s="434">
        <f>ROUND(I46-I12-SUM(I36:I44),0)</f>
        <v>0</v>
      </c>
      <c r="J45" s="435">
        <f>ROUND(SUM(D45:I45),0)</f>
        <v>0</v>
      </c>
    </row>
    <row r="46" spans="1:10" s="428" customFormat="1" ht="20.100000000000001" customHeight="1" x14ac:dyDescent="0.3">
      <c r="A46" s="553" t="s">
        <v>96</v>
      </c>
      <c r="B46" s="549"/>
      <c r="C46" s="470"/>
      <c r="D46" s="471">
        <f t="shared" ref="D46:I46" si="1">ROUND(SUM(D9:D44),0)</f>
        <v>0</v>
      </c>
      <c r="E46" s="471">
        <f t="shared" si="1"/>
        <v>0</v>
      </c>
      <c r="F46" s="471">
        <f t="shared" si="1"/>
        <v>0</v>
      </c>
      <c r="G46" s="471">
        <f t="shared" si="1"/>
        <v>0</v>
      </c>
      <c r="H46" s="471">
        <f t="shared" si="1"/>
        <v>0</v>
      </c>
      <c r="I46" s="471">
        <f t="shared" si="1"/>
        <v>0</v>
      </c>
      <c r="J46" s="435">
        <f>ROUND(SUM(D46:I46),0)</f>
        <v>0</v>
      </c>
    </row>
    <row r="47" spans="1:10" s="428" customFormat="1" ht="20.100000000000001" customHeight="1" x14ac:dyDescent="0.3">
      <c r="A47" s="472" t="s">
        <v>97</v>
      </c>
      <c r="B47" s="473">
        <v>0.2</v>
      </c>
      <c r="C47" s="470" t="s">
        <v>98</v>
      </c>
      <c r="D47" s="474">
        <f t="shared" ref="D47:I47" si="2">ROUND(D45*$B$47,)</f>
        <v>0</v>
      </c>
      <c r="E47" s="474">
        <f t="shared" si="2"/>
        <v>0</v>
      </c>
      <c r="F47" s="474">
        <f t="shared" si="2"/>
        <v>0</v>
      </c>
      <c r="G47" s="474">
        <f t="shared" si="2"/>
        <v>0</v>
      </c>
      <c r="H47" s="474">
        <f t="shared" si="2"/>
        <v>0</v>
      </c>
      <c r="I47" s="474">
        <f t="shared" si="2"/>
        <v>0</v>
      </c>
      <c r="J47" s="435">
        <f>ROUND(SUM(D47:I47),0)</f>
        <v>0</v>
      </c>
    </row>
    <row r="48" spans="1:10" s="428" customFormat="1" ht="20.100000000000001" customHeight="1" x14ac:dyDescent="0.3">
      <c r="A48" s="472" t="s">
        <v>97</v>
      </c>
      <c r="B48" s="473">
        <v>0.51</v>
      </c>
      <c r="C48" s="475" t="s">
        <v>98</v>
      </c>
      <c r="D48" s="476"/>
      <c r="E48" s="476"/>
      <c r="F48" s="476"/>
      <c r="G48" s="476"/>
      <c r="H48" s="476"/>
      <c r="I48" s="476"/>
      <c r="J48" s="435">
        <f>ROUND(SUM(D48:I48),0)</f>
        <v>0</v>
      </c>
    </row>
    <row r="49" spans="1:10" s="428" customFormat="1" ht="20.100000000000001" customHeight="1" thickBot="1" x14ac:dyDescent="0.35">
      <c r="A49" s="554" t="s">
        <v>99</v>
      </c>
      <c r="B49" s="555"/>
      <c r="C49" s="477"/>
      <c r="D49" s="478">
        <f t="shared" ref="D49:I49" si="3">ROUND(D46+D47+D48,0)</f>
        <v>0</v>
      </c>
      <c r="E49" s="478">
        <f t="shared" si="3"/>
        <v>0</v>
      </c>
      <c r="F49" s="478">
        <f t="shared" si="3"/>
        <v>0</v>
      </c>
      <c r="G49" s="478">
        <f t="shared" si="3"/>
        <v>0</v>
      </c>
      <c r="H49" s="478">
        <f t="shared" si="3"/>
        <v>0</v>
      </c>
      <c r="I49" s="478">
        <f t="shared" si="3"/>
        <v>0</v>
      </c>
      <c r="J49" s="479">
        <f>ROUND(J46+J47+J48,0)</f>
        <v>0</v>
      </c>
    </row>
    <row r="50" spans="1:10" x14ac:dyDescent="0.25">
      <c r="A50" s="2"/>
      <c r="B50" s="2"/>
      <c r="C50" s="3"/>
      <c r="D50" s="2"/>
      <c r="E50" s="2"/>
      <c r="F50" s="2"/>
      <c r="G50" s="2"/>
      <c r="H50" s="2"/>
      <c r="I50" s="2"/>
    </row>
    <row r="51" spans="1:10" ht="13.8" x14ac:dyDescent="0.25">
      <c r="A51" s="4"/>
      <c r="B51" s="5"/>
      <c r="C51" s="6"/>
      <c r="D51" s="5"/>
      <c r="E51" s="5"/>
      <c r="F51" s="5"/>
      <c r="G51" s="5"/>
      <c r="H51" s="5"/>
      <c r="I51" s="5"/>
    </row>
  </sheetData>
  <mergeCells count="30">
    <mergeCell ref="A1:J2"/>
    <mergeCell ref="B3:C3"/>
    <mergeCell ref="D3:F3"/>
    <mergeCell ref="G3:J3"/>
    <mergeCell ref="B4:C4"/>
    <mergeCell ref="D4:F4"/>
    <mergeCell ref="G4:J4"/>
    <mergeCell ref="A5:D5"/>
    <mergeCell ref="E5:G5"/>
    <mergeCell ref="H5:J5"/>
    <mergeCell ref="A6:D6"/>
    <mergeCell ref="E6:G6"/>
    <mergeCell ref="H6:J6"/>
    <mergeCell ref="A20:B20"/>
    <mergeCell ref="A7:A8"/>
    <mergeCell ref="C7:C8"/>
    <mergeCell ref="D7:D8"/>
    <mergeCell ref="E7:E8"/>
    <mergeCell ref="H7:H8"/>
    <mergeCell ref="I7:I8"/>
    <mergeCell ref="A12:B12"/>
    <mergeCell ref="A13:B13"/>
    <mergeCell ref="A19:B19"/>
    <mergeCell ref="F7:F8"/>
    <mergeCell ref="G7:G8"/>
    <mergeCell ref="A21:B21"/>
    <mergeCell ref="A22:B22"/>
    <mergeCell ref="A45:B45"/>
    <mergeCell ref="A46:B46"/>
    <mergeCell ref="A49:B49"/>
  </mergeCells>
  <printOptions horizontalCentered="1"/>
  <pageMargins left="0.25" right="0.25" top="1" bottom="0.25" header="0.5" footer="0.25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AQ263"/>
  <sheetViews>
    <sheetView showGridLines="0" tabSelected="1" zoomScale="90" zoomScaleNormal="90" workbookViewId="0">
      <selection activeCell="F18" sqref="F18"/>
    </sheetView>
  </sheetViews>
  <sheetFormatPr defaultColWidth="9.109375" defaultRowHeight="13.8" x14ac:dyDescent="0.25"/>
  <cols>
    <col min="1" max="1" width="1.5546875" style="394" customWidth="1"/>
    <col min="2" max="2" width="46.5546875" style="394" bestFit="1" customWidth="1"/>
    <col min="3" max="3" width="6.44140625" style="394" bestFit="1" customWidth="1"/>
    <col min="4" max="4" width="1.44140625" style="403" customWidth="1"/>
    <col min="5" max="5" width="11.33203125" style="403" customWidth="1"/>
    <col min="6" max="6" width="9.88671875" style="403" bestFit="1" customWidth="1"/>
    <col min="7" max="7" width="8.109375" style="403" bestFit="1" customWidth="1"/>
    <col min="8" max="8" width="10.88671875" style="403" bestFit="1" customWidth="1"/>
    <col min="9" max="9" width="9.5546875" style="403" bestFit="1" customWidth="1"/>
    <col min="10" max="10" width="8.109375" style="403" bestFit="1" customWidth="1"/>
    <col min="11" max="11" width="10.88671875" style="403" bestFit="1" customWidth="1"/>
    <col min="12" max="12" width="2.109375" style="394" customWidth="1"/>
    <col min="13" max="19" width="9.109375" style="394"/>
    <col min="20" max="20" width="3.33203125" style="394" customWidth="1"/>
    <col min="21" max="27" width="9.109375" style="394"/>
    <col min="28" max="28" width="2.44140625" style="394" customWidth="1"/>
    <col min="29" max="35" width="9.109375" style="394"/>
    <col min="36" max="36" width="3.88671875" style="394" customWidth="1"/>
    <col min="37" max="16384" width="9.109375" style="394"/>
  </cols>
  <sheetData>
    <row r="1" spans="2:43" x14ac:dyDescent="0.25">
      <c r="B1" s="369" t="s">
        <v>9</v>
      </c>
      <c r="C1" s="410"/>
      <c r="D1" s="408"/>
      <c r="E1" s="408"/>
      <c r="F1" s="408"/>
      <c r="G1" s="408"/>
      <c r="H1" s="408"/>
      <c r="I1" s="408"/>
      <c r="J1" s="408"/>
      <c r="K1" s="408"/>
    </row>
    <row r="2" spans="2:43" x14ac:dyDescent="0.25">
      <c r="B2" s="369" t="s">
        <v>213</v>
      </c>
      <c r="C2" s="411"/>
      <c r="D2" s="409"/>
      <c r="E2" s="409"/>
      <c r="F2" s="409"/>
      <c r="G2" s="409"/>
      <c r="H2" s="409"/>
      <c r="I2" s="409"/>
      <c r="J2" s="409"/>
      <c r="K2" s="409"/>
    </row>
    <row r="3" spans="2:43" ht="14.25" customHeight="1" x14ac:dyDescent="0.25">
      <c r="B3" s="369" t="s">
        <v>246</v>
      </c>
      <c r="C3" s="411"/>
      <c r="D3" s="409"/>
      <c r="E3" s="409"/>
      <c r="F3" s="409"/>
      <c r="G3" s="409"/>
      <c r="H3" s="409"/>
      <c r="I3" s="409"/>
      <c r="J3" s="409"/>
      <c r="K3" s="409"/>
    </row>
    <row r="4" spans="2:43" ht="16.5" customHeight="1" x14ac:dyDescent="0.25">
      <c r="B4" s="520" t="s">
        <v>337</v>
      </c>
      <c r="C4" s="411"/>
      <c r="D4" s="409"/>
      <c r="E4" s="409"/>
      <c r="F4" s="409"/>
      <c r="G4" s="409"/>
      <c r="H4" s="409"/>
      <c r="I4" s="409"/>
      <c r="J4" s="409"/>
      <c r="K4" s="409"/>
    </row>
    <row r="5" spans="2:43" x14ac:dyDescent="0.25">
      <c r="B5" s="117"/>
      <c r="C5" s="115"/>
      <c r="D5" s="115"/>
      <c r="E5" s="116"/>
      <c r="F5" s="118"/>
      <c r="G5" s="118"/>
      <c r="H5" s="118"/>
      <c r="I5" s="118"/>
      <c r="J5" s="118"/>
      <c r="K5" s="118"/>
    </row>
    <row r="6" spans="2:43" ht="14.4" thickBot="1" x14ac:dyDescent="0.3">
      <c r="B6" s="119"/>
      <c r="C6" s="120"/>
      <c r="D6" s="120"/>
      <c r="E6" s="120"/>
      <c r="F6" s="118"/>
      <c r="G6" s="118"/>
      <c r="H6" s="118"/>
      <c r="I6" s="118"/>
      <c r="J6" s="118"/>
      <c r="K6" s="118"/>
    </row>
    <row r="7" spans="2:43" s="412" customFormat="1" ht="15.75" customHeight="1" thickBot="1" x14ac:dyDescent="0.35">
      <c r="B7" s="121"/>
      <c r="C7" s="121"/>
      <c r="D7" s="121"/>
      <c r="E7" s="533" t="s">
        <v>331</v>
      </c>
      <c r="F7" s="534"/>
      <c r="G7" s="534"/>
      <c r="H7" s="534"/>
      <c r="I7" s="534"/>
      <c r="J7" s="534"/>
      <c r="K7" s="535"/>
      <c r="M7" s="533" t="s">
        <v>333</v>
      </c>
      <c r="N7" s="534"/>
      <c r="O7" s="534"/>
      <c r="P7" s="534"/>
      <c r="Q7" s="534"/>
      <c r="R7" s="534"/>
      <c r="S7" s="535"/>
      <c r="U7" s="533" t="s">
        <v>334</v>
      </c>
      <c r="V7" s="534"/>
      <c r="W7" s="534"/>
      <c r="X7" s="534"/>
      <c r="Y7" s="534"/>
      <c r="Z7" s="534"/>
      <c r="AA7" s="535"/>
      <c r="AC7" s="533" t="s">
        <v>335</v>
      </c>
      <c r="AD7" s="534"/>
      <c r="AE7" s="534"/>
      <c r="AF7" s="534"/>
      <c r="AG7" s="534"/>
      <c r="AH7" s="534"/>
      <c r="AI7" s="535"/>
      <c r="AK7" s="533" t="s">
        <v>336</v>
      </c>
      <c r="AL7" s="534"/>
      <c r="AM7" s="534"/>
      <c r="AN7" s="534"/>
      <c r="AO7" s="534"/>
      <c r="AP7" s="534"/>
      <c r="AQ7" s="535"/>
    </row>
    <row r="8" spans="2:43" s="415" customFormat="1" ht="15.75" customHeight="1" thickBot="1" x14ac:dyDescent="0.3">
      <c r="B8" s="413"/>
      <c r="C8" s="414"/>
      <c r="D8" s="414"/>
      <c r="E8" s="536"/>
      <c r="F8" s="537"/>
      <c r="G8" s="537"/>
      <c r="H8" s="537"/>
      <c r="I8" s="537"/>
      <c r="J8" s="537"/>
      <c r="K8" s="538"/>
      <c r="M8" s="536"/>
      <c r="N8" s="537"/>
      <c r="O8" s="537"/>
      <c r="P8" s="537"/>
      <c r="Q8" s="537"/>
      <c r="R8" s="537"/>
      <c r="S8" s="538"/>
      <c r="U8" s="536"/>
      <c r="V8" s="537"/>
      <c r="W8" s="537"/>
      <c r="X8" s="537"/>
      <c r="Y8" s="537"/>
      <c r="Z8" s="537"/>
      <c r="AA8" s="538"/>
      <c r="AC8" s="536"/>
      <c r="AD8" s="537"/>
      <c r="AE8" s="537"/>
      <c r="AF8" s="537"/>
      <c r="AG8" s="537"/>
      <c r="AH8" s="537"/>
      <c r="AI8" s="538"/>
      <c r="AK8" s="536"/>
      <c r="AL8" s="537"/>
      <c r="AM8" s="537"/>
      <c r="AN8" s="537"/>
      <c r="AO8" s="537"/>
      <c r="AP8" s="537"/>
      <c r="AQ8" s="538"/>
    </row>
    <row r="9" spans="2:43" x14ac:dyDescent="0.25">
      <c r="B9" s="124"/>
      <c r="C9" s="125"/>
      <c r="D9" s="125"/>
      <c r="E9" s="372"/>
      <c r="F9" s="399"/>
      <c r="G9" s="521" t="s">
        <v>114</v>
      </c>
      <c r="H9" s="373"/>
      <c r="I9" s="400"/>
      <c r="J9" s="521" t="s">
        <v>115</v>
      </c>
      <c r="K9" s="374"/>
      <c r="M9" s="372"/>
      <c r="N9" s="399"/>
      <c r="O9" s="521" t="s">
        <v>115</v>
      </c>
      <c r="P9" s="373"/>
      <c r="Q9" s="400"/>
      <c r="R9" s="521" t="s">
        <v>128</v>
      </c>
      <c r="S9" s="374"/>
      <c r="U9" s="372"/>
      <c r="V9" s="399"/>
      <c r="W9" s="521" t="s">
        <v>128</v>
      </c>
      <c r="X9" s="373"/>
      <c r="Y9" s="400"/>
      <c r="Z9" s="521" t="s">
        <v>129</v>
      </c>
      <c r="AA9" s="374"/>
      <c r="AC9" s="372"/>
      <c r="AD9" s="399"/>
      <c r="AE9" s="521" t="s">
        <v>129</v>
      </c>
      <c r="AF9" s="373"/>
      <c r="AG9" s="400"/>
      <c r="AH9" s="521" t="s">
        <v>132</v>
      </c>
      <c r="AI9" s="374"/>
      <c r="AK9" s="372"/>
      <c r="AL9" s="399"/>
      <c r="AM9" s="521" t="s">
        <v>132</v>
      </c>
      <c r="AN9" s="373"/>
      <c r="AO9" s="400"/>
      <c r="AP9" s="521" t="s">
        <v>249</v>
      </c>
      <c r="AQ9" s="374"/>
    </row>
    <row r="10" spans="2:43" x14ac:dyDescent="0.25">
      <c r="B10" s="124"/>
      <c r="C10" s="127"/>
      <c r="D10" s="127"/>
      <c r="E10" s="128"/>
      <c r="F10" s="127" t="s">
        <v>101</v>
      </c>
      <c r="G10" s="522">
        <v>42644</v>
      </c>
      <c r="H10" s="129"/>
      <c r="I10" s="336" t="s">
        <v>101</v>
      </c>
      <c r="J10" s="522">
        <v>42917</v>
      </c>
      <c r="K10" s="130"/>
      <c r="M10" s="128"/>
      <c r="N10" s="127" t="s">
        <v>101</v>
      </c>
      <c r="O10" s="522">
        <v>43009</v>
      </c>
      <c r="P10" s="129"/>
      <c r="Q10" s="336" t="s">
        <v>101</v>
      </c>
      <c r="R10" s="522">
        <v>43282</v>
      </c>
      <c r="S10" s="130"/>
      <c r="U10" s="128"/>
      <c r="V10" s="127" t="s">
        <v>101</v>
      </c>
      <c r="W10" s="522">
        <v>43374</v>
      </c>
      <c r="X10" s="129"/>
      <c r="Y10" s="336" t="s">
        <v>101</v>
      </c>
      <c r="Z10" s="522">
        <v>43647</v>
      </c>
      <c r="AA10" s="130"/>
      <c r="AC10" s="128"/>
      <c r="AD10" s="127" t="s">
        <v>101</v>
      </c>
      <c r="AE10" s="522">
        <v>43739</v>
      </c>
      <c r="AF10" s="129"/>
      <c r="AG10" s="336" t="s">
        <v>101</v>
      </c>
      <c r="AH10" s="522">
        <v>44013</v>
      </c>
      <c r="AI10" s="130"/>
      <c r="AK10" s="128"/>
      <c r="AL10" s="127" t="s">
        <v>101</v>
      </c>
      <c r="AM10" s="522">
        <v>44105</v>
      </c>
      <c r="AN10" s="129"/>
      <c r="AO10" s="336" t="s">
        <v>101</v>
      </c>
      <c r="AP10" s="522">
        <v>44378</v>
      </c>
      <c r="AQ10" s="130"/>
    </row>
    <row r="11" spans="2:43" x14ac:dyDescent="0.25">
      <c r="B11" s="124"/>
      <c r="C11" s="127"/>
      <c r="D11" s="127"/>
      <c r="E11" s="128"/>
      <c r="F11" s="127" t="s">
        <v>102</v>
      </c>
      <c r="G11" s="522">
        <v>42916</v>
      </c>
      <c r="H11" s="129"/>
      <c r="I11" s="336" t="s">
        <v>102</v>
      </c>
      <c r="J11" s="522">
        <v>43008</v>
      </c>
      <c r="K11" s="130"/>
      <c r="M11" s="128"/>
      <c r="N11" s="127" t="s">
        <v>102</v>
      </c>
      <c r="O11" s="522">
        <v>43281</v>
      </c>
      <c r="P11" s="129"/>
      <c r="Q11" s="336" t="s">
        <v>102</v>
      </c>
      <c r="R11" s="522">
        <v>43373</v>
      </c>
      <c r="S11" s="130"/>
      <c r="U11" s="128"/>
      <c r="V11" s="127" t="s">
        <v>102</v>
      </c>
      <c r="W11" s="522">
        <v>43646</v>
      </c>
      <c r="X11" s="129"/>
      <c r="Y11" s="336" t="s">
        <v>102</v>
      </c>
      <c r="Z11" s="522">
        <v>43738</v>
      </c>
      <c r="AA11" s="130"/>
      <c r="AC11" s="128"/>
      <c r="AD11" s="127" t="s">
        <v>102</v>
      </c>
      <c r="AE11" s="522">
        <v>44012</v>
      </c>
      <c r="AF11" s="129"/>
      <c r="AG11" s="336" t="s">
        <v>102</v>
      </c>
      <c r="AH11" s="522">
        <v>44104</v>
      </c>
      <c r="AI11" s="130"/>
      <c r="AK11" s="128"/>
      <c r="AL11" s="127" t="s">
        <v>102</v>
      </c>
      <c r="AM11" s="522">
        <v>44377</v>
      </c>
      <c r="AN11" s="129"/>
      <c r="AO11" s="336" t="s">
        <v>102</v>
      </c>
      <c r="AP11" s="522">
        <v>44469</v>
      </c>
      <c r="AQ11" s="130"/>
    </row>
    <row r="12" spans="2:43" s="396" customFormat="1" ht="16.2" thickBot="1" x14ac:dyDescent="0.35">
      <c r="B12" s="131"/>
      <c r="C12" s="131"/>
      <c r="D12" s="328"/>
      <c r="E12" s="257"/>
      <c r="F12" s="401"/>
      <c r="G12" s="132" t="s">
        <v>103</v>
      </c>
      <c r="H12" s="133">
        <f>IF(AND(((G11-G10)/30.4166666666666)&gt;0,((G11-G10)/30.4166666666666)&lt;=12),((G11-G10)/30.4166666666666)," ")</f>
        <v>8.9424657534246776</v>
      </c>
      <c r="I12" s="402"/>
      <c r="J12" s="134" t="s">
        <v>103</v>
      </c>
      <c r="K12" s="135">
        <f>IF(AND(((J11-J10)/30.4166666666666)&gt;0,((J11-J10)/30.4166666666666)&lt;=12),((J11-J10)/30.4166666666666)," ")</f>
        <v>2.9917808219178146</v>
      </c>
      <c r="M12" s="257"/>
      <c r="N12" s="401"/>
      <c r="O12" s="132" t="s">
        <v>103</v>
      </c>
      <c r="P12" s="133">
        <f>IF(AND(((O11-O10)/30.4166666666666)&gt;0,((O11-O10)/30.4166666666666)&lt;=12),((O11-O10)/30.4166666666666)," ")</f>
        <v>8.9424657534246776</v>
      </c>
      <c r="Q12" s="402"/>
      <c r="R12" s="134" t="s">
        <v>103</v>
      </c>
      <c r="S12" s="135">
        <f>IF(AND(((R11-R10)/30.4166666666666)&gt;0,((R11-R10)/30.4166666666666)&lt;=12),((R11-R10)/30.4166666666666)," ")</f>
        <v>2.9917808219178146</v>
      </c>
      <c r="U12" s="257"/>
      <c r="V12" s="401"/>
      <c r="W12" s="132" t="s">
        <v>103</v>
      </c>
      <c r="X12" s="133">
        <f>IF(AND(((W11-W10)/30.4166666666666)&gt;0,((W11-W10)/30.4166666666666)&lt;=12),((W11-W10)/30.4166666666666)," ")</f>
        <v>8.9424657534246776</v>
      </c>
      <c r="Y12" s="402"/>
      <c r="Z12" s="134" t="s">
        <v>103</v>
      </c>
      <c r="AA12" s="135">
        <f>IF(AND(((Z11-Z10)/30.4166666666666)&gt;0,((Z11-Z10)/30.4166666666666)&lt;=12),((Z11-Z10)/30.4166666666666)," ")</f>
        <v>2.9917808219178146</v>
      </c>
      <c r="AC12" s="257"/>
      <c r="AD12" s="401"/>
      <c r="AE12" s="132" t="s">
        <v>103</v>
      </c>
      <c r="AF12" s="133">
        <f>IF(AND(((AE11-AE10)/30.4166666666666)&gt;0,((AE11-AE10)/30.4166666666666)&lt;=12),((AE11-AE10)/30.4166666666666)," ")</f>
        <v>8.9753424657534442</v>
      </c>
      <c r="AG12" s="402"/>
      <c r="AH12" s="134" t="s">
        <v>103</v>
      </c>
      <c r="AI12" s="135">
        <f>IF(AND(((AH11-AH10)/30.4166666666666)&gt;0,((AH11-AH10)/30.4166666666666)&lt;=12),((AH11-AH10)/30.4166666666666)," ")</f>
        <v>2.9917808219178146</v>
      </c>
      <c r="AK12" s="257"/>
      <c r="AL12" s="401"/>
      <c r="AM12" s="132" t="s">
        <v>103</v>
      </c>
      <c r="AN12" s="133">
        <f>IF(AND(((AM11-AM10)/30.4166666666666)&gt;0,((AM11-AM10)/30.4166666666666)&lt;=12),((AM11-AM10)/30.4166666666666)," ")</f>
        <v>8.9424657534246776</v>
      </c>
      <c r="AO12" s="402"/>
      <c r="AP12" s="134" t="s">
        <v>103</v>
      </c>
      <c r="AQ12" s="135">
        <f>IF(AND(((AP11-AP10)/30.4166666666666)&gt;0,((AP11-AP10)/30.4166666666666)&lt;=12),((AP11-AP10)/30.4166666666666)," ")</f>
        <v>2.9917808219178146</v>
      </c>
    </row>
    <row r="13" spans="2:43" ht="15.6" x14ac:dyDescent="0.3">
      <c r="B13" s="539"/>
      <c r="C13" s="540"/>
      <c r="D13" s="121"/>
      <c r="E13" s="335"/>
      <c r="F13" s="124"/>
      <c r="G13" s="124"/>
      <c r="H13" s="124"/>
      <c r="I13" s="337"/>
      <c r="J13" s="124"/>
      <c r="K13" s="137"/>
      <c r="M13" s="335"/>
      <c r="N13" s="124"/>
      <c r="O13" s="124"/>
      <c r="P13" s="124"/>
      <c r="Q13" s="337"/>
      <c r="R13" s="124"/>
      <c r="S13" s="137"/>
      <c r="U13" s="335"/>
      <c r="V13" s="124"/>
      <c r="W13" s="124"/>
      <c r="X13" s="124"/>
      <c r="Y13" s="337"/>
      <c r="Z13" s="124"/>
      <c r="AA13" s="137"/>
      <c r="AC13" s="335"/>
      <c r="AD13" s="124"/>
      <c r="AE13" s="124"/>
      <c r="AF13" s="124"/>
      <c r="AG13" s="337"/>
      <c r="AH13" s="124"/>
      <c r="AI13" s="137"/>
      <c r="AK13" s="335"/>
      <c r="AL13" s="124"/>
      <c r="AM13" s="124"/>
      <c r="AN13" s="124"/>
      <c r="AO13" s="337"/>
      <c r="AP13" s="124"/>
      <c r="AQ13" s="137"/>
    </row>
    <row r="14" spans="2:43" ht="16.2" thickBot="1" x14ac:dyDescent="0.35">
      <c r="B14" s="375" t="s">
        <v>305</v>
      </c>
      <c r="C14" s="376"/>
      <c r="D14" s="320"/>
      <c r="E14" s="377"/>
      <c r="F14" s="378"/>
      <c r="G14" s="379"/>
      <c r="H14" s="380"/>
      <c r="I14" s="381"/>
      <c r="J14" s="379"/>
      <c r="K14" s="382"/>
      <c r="M14" s="377"/>
      <c r="N14" s="378"/>
      <c r="O14" s="379"/>
      <c r="P14" s="380"/>
      <c r="Q14" s="381"/>
      <c r="R14" s="379"/>
      <c r="S14" s="382"/>
      <c r="U14" s="377"/>
      <c r="V14" s="378"/>
      <c r="W14" s="379"/>
      <c r="X14" s="380"/>
      <c r="Y14" s="381"/>
      <c r="Z14" s="379"/>
      <c r="AA14" s="382"/>
      <c r="AC14" s="377"/>
      <c r="AD14" s="378"/>
      <c r="AE14" s="379"/>
      <c r="AF14" s="380"/>
      <c r="AG14" s="381"/>
      <c r="AH14" s="379"/>
      <c r="AI14" s="382"/>
      <c r="AK14" s="377"/>
      <c r="AL14" s="378"/>
      <c r="AM14" s="379"/>
      <c r="AN14" s="380"/>
      <c r="AO14" s="381"/>
      <c r="AP14" s="379"/>
      <c r="AQ14" s="382"/>
    </row>
    <row r="15" spans="2:43" ht="15" customHeight="1" x14ac:dyDescent="0.25">
      <c r="B15" s="145" t="str">
        <f>B114</f>
        <v>Faculty</v>
      </c>
      <c r="C15" s="146"/>
      <c r="D15" s="173"/>
      <c r="E15" s="148"/>
      <c r="F15" s="166" t="s">
        <v>8</v>
      </c>
      <c r="G15" s="149" t="s">
        <v>149</v>
      </c>
      <c r="H15" s="150" t="s">
        <v>12</v>
      </c>
      <c r="I15" s="339" t="s">
        <v>8</v>
      </c>
      <c r="J15" s="149" t="s">
        <v>149</v>
      </c>
      <c r="K15" s="151" t="s">
        <v>12</v>
      </c>
      <c r="M15" s="148"/>
      <c r="N15" s="166" t="s">
        <v>8</v>
      </c>
      <c r="O15" s="149" t="s">
        <v>149</v>
      </c>
      <c r="P15" s="150" t="s">
        <v>12</v>
      </c>
      <c r="Q15" s="339" t="s">
        <v>8</v>
      </c>
      <c r="R15" s="149" t="s">
        <v>149</v>
      </c>
      <c r="S15" s="151" t="s">
        <v>12</v>
      </c>
      <c r="U15" s="148"/>
      <c r="V15" s="166" t="s">
        <v>8</v>
      </c>
      <c r="W15" s="149" t="s">
        <v>149</v>
      </c>
      <c r="X15" s="150" t="s">
        <v>12</v>
      </c>
      <c r="Y15" s="339" t="s">
        <v>8</v>
      </c>
      <c r="Z15" s="149" t="s">
        <v>149</v>
      </c>
      <c r="AA15" s="151" t="s">
        <v>12</v>
      </c>
      <c r="AC15" s="148"/>
      <c r="AD15" s="166" t="s">
        <v>8</v>
      </c>
      <c r="AE15" s="149" t="s">
        <v>149</v>
      </c>
      <c r="AF15" s="150" t="s">
        <v>12</v>
      </c>
      <c r="AG15" s="339" t="s">
        <v>8</v>
      </c>
      <c r="AH15" s="149" t="s">
        <v>149</v>
      </c>
      <c r="AI15" s="151" t="s">
        <v>12</v>
      </c>
      <c r="AK15" s="148"/>
      <c r="AL15" s="166" t="s">
        <v>8</v>
      </c>
      <c r="AM15" s="149" t="s">
        <v>149</v>
      </c>
      <c r="AN15" s="150" t="s">
        <v>12</v>
      </c>
      <c r="AO15" s="339" t="s">
        <v>8</v>
      </c>
      <c r="AP15" s="149" t="s">
        <v>149</v>
      </c>
      <c r="AQ15" s="151" t="s">
        <v>12</v>
      </c>
    </row>
    <row r="16" spans="2:43" ht="15" customHeight="1" x14ac:dyDescent="0.25">
      <c r="B16" s="152" t="s">
        <v>268</v>
      </c>
      <c r="C16" s="137"/>
      <c r="D16" s="143"/>
      <c r="E16" s="140"/>
      <c r="F16" s="313"/>
      <c r="G16" s="154"/>
      <c r="H16" s="155">
        <f>ROUND(F16/9*G16,0)</f>
        <v>0</v>
      </c>
      <c r="I16" s="340">
        <f>F16*(1+'Salary Increase %'!$F$52)</f>
        <v>0</v>
      </c>
      <c r="J16" s="154"/>
      <c r="K16" s="156">
        <f>ROUND(I16/9*J16,0)</f>
        <v>0</v>
      </c>
      <c r="M16" s="140"/>
      <c r="N16" s="313"/>
      <c r="O16" s="154"/>
      <c r="P16" s="155">
        <f>ROUND(N16/9*O16,0)</f>
        <v>0</v>
      </c>
      <c r="Q16" s="340">
        <f>N16*(1+'Salary Increase %'!$F$52)</f>
        <v>0</v>
      </c>
      <c r="R16" s="154"/>
      <c r="S16" s="156">
        <f>ROUND(Q16/9*R16,0)</f>
        <v>0</v>
      </c>
      <c r="U16" s="140"/>
      <c r="V16" s="313"/>
      <c r="W16" s="154"/>
      <c r="X16" s="155">
        <f>ROUND(V16/9*W16,0)</f>
        <v>0</v>
      </c>
      <c r="Y16" s="340">
        <f>V16*(1+'Salary Increase %'!$F$52)</f>
        <v>0</v>
      </c>
      <c r="Z16" s="154"/>
      <c r="AA16" s="156">
        <f>ROUND(Y16/9*Z16,0)</f>
        <v>0</v>
      </c>
      <c r="AC16" s="140"/>
      <c r="AD16" s="313"/>
      <c r="AE16" s="154"/>
      <c r="AF16" s="155">
        <f>ROUND(AD16/9*AE16,0)</f>
        <v>0</v>
      </c>
      <c r="AG16" s="340">
        <f>AD16*(1+'Salary Increase %'!$F$52)</f>
        <v>0</v>
      </c>
      <c r="AH16" s="154"/>
      <c r="AI16" s="156">
        <f>ROUND(AG16/9*AH16,0)</f>
        <v>0</v>
      </c>
      <c r="AK16" s="140"/>
      <c r="AL16" s="313"/>
      <c r="AM16" s="154"/>
      <c r="AN16" s="155">
        <f>ROUND(AL16/9*AM16,0)</f>
        <v>0</v>
      </c>
      <c r="AO16" s="340">
        <f>AL16*(1+'Salary Increase %'!$F$52)</f>
        <v>0</v>
      </c>
      <c r="AP16" s="154"/>
      <c r="AQ16" s="156">
        <f>ROUND(AO16/9*AP16,0)</f>
        <v>0</v>
      </c>
    </row>
    <row r="17" spans="2:43" ht="15" customHeight="1" x14ac:dyDescent="0.25">
      <c r="B17" s="152" t="s">
        <v>268</v>
      </c>
      <c r="C17" s="137"/>
      <c r="D17" s="143"/>
      <c r="E17" s="140"/>
      <c r="F17" s="313"/>
      <c r="G17" s="154"/>
      <c r="H17" s="155">
        <f>ROUND(F17/9*G17,0)</f>
        <v>0</v>
      </c>
      <c r="I17" s="340">
        <f>F17*(1+'Salary Increase %'!$F$52)</f>
        <v>0</v>
      </c>
      <c r="J17" s="154"/>
      <c r="K17" s="156">
        <f>ROUND(I17/9*J17,0)</f>
        <v>0</v>
      </c>
      <c r="M17" s="140"/>
      <c r="N17" s="313"/>
      <c r="O17" s="154"/>
      <c r="P17" s="155">
        <f>ROUND(N17/9*O17,0)</f>
        <v>0</v>
      </c>
      <c r="Q17" s="340">
        <f>N17*(1+'Salary Increase %'!$F$52)</f>
        <v>0</v>
      </c>
      <c r="R17" s="154"/>
      <c r="S17" s="156">
        <f>ROUND(Q17/9*R17,0)</f>
        <v>0</v>
      </c>
      <c r="U17" s="140"/>
      <c r="V17" s="313"/>
      <c r="W17" s="154"/>
      <c r="X17" s="155">
        <f>ROUND(V17/9*W17,0)</f>
        <v>0</v>
      </c>
      <c r="Y17" s="340">
        <f>V17*(1+'Salary Increase %'!$F$52)</f>
        <v>0</v>
      </c>
      <c r="Z17" s="154"/>
      <c r="AA17" s="156">
        <f>ROUND(Y17/9*Z17,0)</f>
        <v>0</v>
      </c>
      <c r="AC17" s="140"/>
      <c r="AD17" s="313"/>
      <c r="AE17" s="154"/>
      <c r="AF17" s="155">
        <f>ROUND(AD17/9*AE17,0)</f>
        <v>0</v>
      </c>
      <c r="AG17" s="340">
        <f>AD17*(1+'Salary Increase %'!$F$52)</f>
        <v>0</v>
      </c>
      <c r="AH17" s="154"/>
      <c r="AI17" s="156">
        <f>ROUND(AG17/9*AH17,0)</f>
        <v>0</v>
      </c>
      <c r="AK17" s="140"/>
      <c r="AL17" s="313"/>
      <c r="AM17" s="154"/>
      <c r="AN17" s="155">
        <f>ROUND(AL17/9*AM17,0)</f>
        <v>0</v>
      </c>
      <c r="AO17" s="340">
        <f>AL17*(1+'Salary Increase %'!$F$52)</f>
        <v>0</v>
      </c>
      <c r="AP17" s="154"/>
      <c r="AQ17" s="156">
        <f>ROUND(AO17/9*AP17,0)</f>
        <v>0</v>
      </c>
    </row>
    <row r="18" spans="2:43" ht="15" customHeight="1" x14ac:dyDescent="0.25">
      <c r="B18" s="152" t="s">
        <v>218</v>
      </c>
      <c r="C18" s="137"/>
      <c r="D18" s="143"/>
      <c r="E18" s="140"/>
      <c r="F18" s="313"/>
      <c r="G18" s="154"/>
      <c r="H18" s="155">
        <f>ROUND(F18/12*G18,0)</f>
        <v>0</v>
      </c>
      <c r="I18" s="340">
        <f>F18*(1+'Salary Increase %'!$F$52)</f>
        <v>0</v>
      </c>
      <c r="J18" s="154"/>
      <c r="K18" s="156">
        <f>ROUND(I18/12*J18,0)</f>
        <v>0</v>
      </c>
      <c r="M18" s="140"/>
      <c r="N18" s="313"/>
      <c r="O18" s="154"/>
      <c r="P18" s="155">
        <f>ROUND(N18/12*O18,0)</f>
        <v>0</v>
      </c>
      <c r="Q18" s="340">
        <f>N18*(1+'Salary Increase %'!$F$52)</f>
        <v>0</v>
      </c>
      <c r="R18" s="154"/>
      <c r="S18" s="156">
        <f>ROUND(Q18/12*R18,0)</f>
        <v>0</v>
      </c>
      <c r="U18" s="140"/>
      <c r="V18" s="313"/>
      <c r="W18" s="154"/>
      <c r="X18" s="155">
        <f>ROUND(V18/12*W18,0)</f>
        <v>0</v>
      </c>
      <c r="Y18" s="340">
        <f>V18*(1+'Salary Increase %'!$F$52)</f>
        <v>0</v>
      </c>
      <c r="Z18" s="154"/>
      <c r="AA18" s="156">
        <f>ROUND(Y18/12*Z18,0)</f>
        <v>0</v>
      </c>
      <c r="AC18" s="140"/>
      <c r="AD18" s="313"/>
      <c r="AE18" s="154"/>
      <c r="AF18" s="155">
        <f>ROUND(AD18/12*AE18,0)</f>
        <v>0</v>
      </c>
      <c r="AG18" s="340">
        <f>AD18*(1+'Salary Increase %'!$F$52)</f>
        <v>0</v>
      </c>
      <c r="AH18" s="154"/>
      <c r="AI18" s="156">
        <f>ROUND(AG18/12*AH18,0)</f>
        <v>0</v>
      </c>
      <c r="AK18" s="140"/>
      <c r="AL18" s="313"/>
      <c r="AM18" s="154"/>
      <c r="AN18" s="155">
        <f>ROUND(AL18/12*AM18,0)</f>
        <v>0</v>
      </c>
      <c r="AO18" s="340">
        <f>AL18*(1+'Salary Increase %'!$F$52)</f>
        <v>0</v>
      </c>
      <c r="AP18" s="154"/>
      <c r="AQ18" s="156">
        <f>ROUND(AO18/12*AP18,0)</f>
        <v>0</v>
      </c>
    </row>
    <row r="19" spans="2:43" ht="15" customHeight="1" x14ac:dyDescent="0.25">
      <c r="B19" s="152" t="s">
        <v>218</v>
      </c>
      <c r="C19" s="137"/>
      <c r="D19" s="143"/>
      <c r="E19" s="140"/>
      <c r="F19" s="313"/>
      <c r="G19" s="154"/>
      <c r="H19" s="155">
        <f>ROUND(F19/12*G19,0)</f>
        <v>0</v>
      </c>
      <c r="I19" s="340">
        <f>F19*(1+'Salary Increase %'!$F$52)</f>
        <v>0</v>
      </c>
      <c r="J19" s="154"/>
      <c r="K19" s="156">
        <f>ROUND(I19/12*J19,0)</f>
        <v>0</v>
      </c>
      <c r="M19" s="140"/>
      <c r="N19" s="313"/>
      <c r="O19" s="154"/>
      <c r="P19" s="155">
        <f>ROUND(N19/12*O19,0)</f>
        <v>0</v>
      </c>
      <c r="Q19" s="340">
        <f>N19*(1+'Salary Increase %'!$F$52)</f>
        <v>0</v>
      </c>
      <c r="R19" s="154"/>
      <c r="S19" s="156">
        <f>ROUND(Q19/12*R19,0)</f>
        <v>0</v>
      </c>
      <c r="U19" s="140"/>
      <c r="V19" s="313"/>
      <c r="W19" s="154"/>
      <c r="X19" s="155">
        <f>ROUND(V19/12*W19,0)</f>
        <v>0</v>
      </c>
      <c r="Y19" s="340">
        <f>V19*(1+'Salary Increase %'!$F$52)</f>
        <v>0</v>
      </c>
      <c r="Z19" s="154"/>
      <c r="AA19" s="156">
        <f>ROUND(Y19/12*Z19,0)</f>
        <v>0</v>
      </c>
      <c r="AC19" s="140"/>
      <c r="AD19" s="313"/>
      <c r="AE19" s="154"/>
      <c r="AF19" s="155">
        <f>ROUND(AD19/12*AE19,0)</f>
        <v>0</v>
      </c>
      <c r="AG19" s="340">
        <f>AD19*(1+'Salary Increase %'!$F$52)</f>
        <v>0</v>
      </c>
      <c r="AH19" s="154"/>
      <c r="AI19" s="156">
        <f>ROUND(AG19/12*AH19,0)</f>
        <v>0</v>
      </c>
      <c r="AK19" s="140"/>
      <c r="AL19" s="313"/>
      <c r="AM19" s="154"/>
      <c r="AN19" s="155">
        <f>ROUND(AL19/12*AM19,0)</f>
        <v>0</v>
      </c>
      <c r="AO19" s="340">
        <f>AL19*(1+'Salary Increase %'!$F$52)</f>
        <v>0</v>
      </c>
      <c r="AP19" s="154"/>
      <c r="AQ19" s="156">
        <f>ROUND(AO19/12*AP19,0)</f>
        <v>0</v>
      </c>
    </row>
    <row r="20" spans="2:43" ht="15" customHeight="1" x14ac:dyDescent="0.25">
      <c r="B20" s="138"/>
      <c r="C20" s="137"/>
      <c r="D20" s="143"/>
      <c r="E20" s="140"/>
      <c r="F20" s="143"/>
      <c r="G20" s="141"/>
      <c r="H20" s="157"/>
      <c r="I20" s="338"/>
      <c r="J20" s="141"/>
      <c r="K20" s="158"/>
      <c r="M20" s="140"/>
      <c r="N20" s="143"/>
      <c r="O20" s="141"/>
      <c r="P20" s="157"/>
      <c r="Q20" s="338"/>
      <c r="R20" s="141"/>
      <c r="S20" s="158"/>
      <c r="U20" s="140"/>
      <c r="V20" s="143"/>
      <c r="W20" s="141"/>
      <c r="X20" s="157"/>
      <c r="Y20" s="338"/>
      <c r="Z20" s="141"/>
      <c r="AA20" s="158"/>
      <c r="AC20" s="140"/>
      <c r="AD20" s="143"/>
      <c r="AE20" s="141"/>
      <c r="AF20" s="157"/>
      <c r="AG20" s="338"/>
      <c r="AH20" s="141"/>
      <c r="AI20" s="158"/>
      <c r="AK20" s="140"/>
      <c r="AL20" s="143"/>
      <c r="AM20" s="141"/>
      <c r="AN20" s="157"/>
      <c r="AO20" s="338"/>
      <c r="AP20" s="141"/>
      <c r="AQ20" s="158"/>
    </row>
    <row r="21" spans="2:43" ht="15" customHeight="1" x14ac:dyDescent="0.25">
      <c r="B21" s="159" t="s">
        <v>16</v>
      </c>
      <c r="C21" s="137"/>
      <c r="D21" s="143"/>
      <c r="E21" s="140"/>
      <c r="F21" s="143"/>
      <c r="G21" s="141"/>
      <c r="H21" s="155">
        <f>SUM(H16:H20)</f>
        <v>0</v>
      </c>
      <c r="I21" s="338"/>
      <c r="J21" s="141"/>
      <c r="K21" s="156">
        <f>SUM(K16:K20)</f>
        <v>0</v>
      </c>
      <c r="M21" s="140"/>
      <c r="N21" s="143"/>
      <c r="O21" s="141"/>
      <c r="P21" s="155">
        <f>SUM(P16:P20)</f>
        <v>0</v>
      </c>
      <c r="Q21" s="338"/>
      <c r="R21" s="141"/>
      <c r="S21" s="156">
        <f>SUM(S16:S20)</f>
        <v>0</v>
      </c>
      <c r="U21" s="140"/>
      <c r="V21" s="143"/>
      <c r="W21" s="141"/>
      <c r="X21" s="155">
        <f>SUM(X16:X20)</f>
        <v>0</v>
      </c>
      <c r="Y21" s="338"/>
      <c r="Z21" s="141"/>
      <c r="AA21" s="156">
        <f>SUM(AA16:AA20)</f>
        <v>0</v>
      </c>
      <c r="AC21" s="140"/>
      <c r="AD21" s="143"/>
      <c r="AE21" s="141"/>
      <c r="AF21" s="155">
        <f>SUM(AF16:AF20)</f>
        <v>0</v>
      </c>
      <c r="AG21" s="338"/>
      <c r="AH21" s="141"/>
      <c r="AI21" s="156">
        <f>SUM(AI16:AI20)</f>
        <v>0</v>
      </c>
      <c r="AK21" s="140"/>
      <c r="AL21" s="143"/>
      <c r="AM21" s="141"/>
      <c r="AN21" s="155">
        <f>SUM(AN16:AN20)</f>
        <v>0</v>
      </c>
      <c r="AO21" s="338"/>
      <c r="AP21" s="141"/>
      <c r="AQ21" s="156">
        <f>SUM(AQ16:AQ20)</f>
        <v>0</v>
      </c>
    </row>
    <row r="22" spans="2:43" ht="15" customHeight="1" x14ac:dyDescent="0.25">
      <c r="B22" s="152"/>
      <c r="C22" s="137"/>
      <c r="D22" s="143"/>
      <c r="E22" s="140"/>
      <c r="F22" s="143"/>
      <c r="G22" s="141"/>
      <c r="H22" s="142"/>
      <c r="I22" s="338"/>
      <c r="J22" s="141"/>
      <c r="K22" s="144"/>
      <c r="M22" s="140"/>
      <c r="N22" s="143"/>
      <c r="O22" s="141"/>
      <c r="P22" s="142"/>
      <c r="Q22" s="338"/>
      <c r="R22" s="141"/>
      <c r="S22" s="144"/>
      <c r="U22" s="140"/>
      <c r="V22" s="143"/>
      <c r="W22" s="141"/>
      <c r="X22" s="142"/>
      <c r="Y22" s="338"/>
      <c r="Z22" s="141"/>
      <c r="AA22" s="144"/>
      <c r="AC22" s="140"/>
      <c r="AD22" s="143"/>
      <c r="AE22" s="141"/>
      <c r="AF22" s="142"/>
      <c r="AG22" s="338"/>
      <c r="AH22" s="141"/>
      <c r="AI22" s="144"/>
      <c r="AK22" s="140"/>
      <c r="AL22" s="143"/>
      <c r="AM22" s="141"/>
      <c r="AN22" s="142"/>
      <c r="AO22" s="338"/>
      <c r="AP22" s="141"/>
      <c r="AQ22" s="144"/>
    </row>
    <row r="23" spans="2:43" ht="15" customHeight="1" x14ac:dyDescent="0.25">
      <c r="B23" s="145" t="str">
        <f>B115</f>
        <v>Staff</v>
      </c>
      <c r="C23" s="146"/>
      <c r="D23" s="173"/>
      <c r="E23" s="148"/>
      <c r="F23" s="166" t="s">
        <v>8</v>
      </c>
      <c r="G23" s="149" t="s">
        <v>149</v>
      </c>
      <c r="H23" s="150" t="s">
        <v>12</v>
      </c>
      <c r="I23" s="339" t="s">
        <v>8</v>
      </c>
      <c r="J23" s="149" t="s">
        <v>149</v>
      </c>
      <c r="K23" s="151" t="s">
        <v>12</v>
      </c>
      <c r="M23" s="148"/>
      <c r="N23" s="166" t="s">
        <v>8</v>
      </c>
      <c r="O23" s="149" t="s">
        <v>149</v>
      </c>
      <c r="P23" s="150" t="s">
        <v>12</v>
      </c>
      <c r="Q23" s="339" t="s">
        <v>8</v>
      </c>
      <c r="R23" s="149" t="s">
        <v>149</v>
      </c>
      <c r="S23" s="151" t="s">
        <v>12</v>
      </c>
      <c r="U23" s="148"/>
      <c r="V23" s="166" t="s">
        <v>8</v>
      </c>
      <c r="W23" s="149" t="s">
        <v>149</v>
      </c>
      <c r="X23" s="150" t="s">
        <v>12</v>
      </c>
      <c r="Y23" s="339" t="s">
        <v>8</v>
      </c>
      <c r="Z23" s="149" t="s">
        <v>149</v>
      </c>
      <c r="AA23" s="151" t="s">
        <v>12</v>
      </c>
      <c r="AC23" s="148"/>
      <c r="AD23" s="166" t="s">
        <v>8</v>
      </c>
      <c r="AE23" s="149" t="s">
        <v>149</v>
      </c>
      <c r="AF23" s="150" t="s">
        <v>12</v>
      </c>
      <c r="AG23" s="339" t="s">
        <v>8</v>
      </c>
      <c r="AH23" s="149" t="s">
        <v>149</v>
      </c>
      <c r="AI23" s="151" t="s">
        <v>12</v>
      </c>
      <c r="AK23" s="148"/>
      <c r="AL23" s="166" t="s">
        <v>8</v>
      </c>
      <c r="AM23" s="149" t="s">
        <v>149</v>
      </c>
      <c r="AN23" s="150" t="s">
        <v>12</v>
      </c>
      <c r="AO23" s="339" t="s">
        <v>8</v>
      </c>
      <c r="AP23" s="149" t="s">
        <v>149</v>
      </c>
      <c r="AQ23" s="151" t="s">
        <v>12</v>
      </c>
    </row>
    <row r="24" spans="2:43" ht="15" customHeight="1" x14ac:dyDescent="0.25">
      <c r="B24" s="152" t="s">
        <v>106</v>
      </c>
      <c r="C24" s="137"/>
      <c r="D24" s="143"/>
      <c r="E24" s="140"/>
      <c r="F24" s="313"/>
      <c r="G24" s="154"/>
      <c r="H24" s="155">
        <f>ROUND(F24/12*G24,0)</f>
        <v>0</v>
      </c>
      <c r="I24" s="340">
        <f>F24*(1+'Salary Increase %'!$F$53)</f>
        <v>0</v>
      </c>
      <c r="J24" s="154"/>
      <c r="K24" s="156">
        <f>ROUND(I24/12*J24,0)</f>
        <v>0</v>
      </c>
      <c r="M24" s="140"/>
      <c r="N24" s="313"/>
      <c r="O24" s="154"/>
      <c r="P24" s="155">
        <f>ROUND(N24/12*O24,0)</f>
        <v>0</v>
      </c>
      <c r="Q24" s="340">
        <f>N24*(1+'Salary Increase %'!$F$53)</f>
        <v>0</v>
      </c>
      <c r="R24" s="154"/>
      <c r="S24" s="156">
        <f>ROUND(Q24/12*R24,0)</f>
        <v>0</v>
      </c>
      <c r="U24" s="140"/>
      <c r="V24" s="313"/>
      <c r="W24" s="154"/>
      <c r="X24" s="155">
        <f>ROUND(V24/12*W24,0)</f>
        <v>0</v>
      </c>
      <c r="Y24" s="340">
        <f>V24*(1+'Salary Increase %'!$F$53)</f>
        <v>0</v>
      </c>
      <c r="Z24" s="154"/>
      <c r="AA24" s="156">
        <f>ROUND(Y24/12*Z24,0)</f>
        <v>0</v>
      </c>
      <c r="AC24" s="140"/>
      <c r="AD24" s="313"/>
      <c r="AE24" s="154"/>
      <c r="AF24" s="155">
        <f>ROUND(AD24/12*AE24,0)</f>
        <v>0</v>
      </c>
      <c r="AG24" s="340">
        <f>AD24*(1+'Salary Increase %'!$F$53)</f>
        <v>0</v>
      </c>
      <c r="AH24" s="154"/>
      <c r="AI24" s="156">
        <f>ROUND(AG24/12*AH24,0)</f>
        <v>0</v>
      </c>
      <c r="AK24" s="140"/>
      <c r="AL24" s="313"/>
      <c r="AM24" s="154"/>
      <c r="AN24" s="155">
        <f>ROUND(AL24/12*AM24,0)</f>
        <v>0</v>
      </c>
      <c r="AO24" s="340">
        <f>AL24*(1+'Salary Increase %'!$F$53)</f>
        <v>0</v>
      </c>
      <c r="AP24" s="154"/>
      <c r="AQ24" s="156">
        <f>ROUND(AO24/12*AP24,0)</f>
        <v>0</v>
      </c>
    </row>
    <row r="25" spans="2:43" ht="15" customHeight="1" x14ac:dyDescent="0.25">
      <c r="B25" s="152" t="s">
        <v>107</v>
      </c>
      <c r="C25" s="137"/>
      <c r="D25" s="143"/>
      <c r="E25" s="140"/>
      <c r="F25" s="313"/>
      <c r="G25" s="154"/>
      <c r="H25" s="155">
        <f>ROUND(F25/12*G25,0)</f>
        <v>0</v>
      </c>
      <c r="I25" s="340">
        <f>F25*(1+'Salary Increase %'!$F$53)</f>
        <v>0</v>
      </c>
      <c r="J25" s="154"/>
      <c r="K25" s="156">
        <f>ROUND(I25/12*J25,0)</f>
        <v>0</v>
      </c>
      <c r="M25" s="140"/>
      <c r="N25" s="313"/>
      <c r="O25" s="154"/>
      <c r="P25" s="155">
        <f>ROUND(N25/12*O25,0)</f>
        <v>0</v>
      </c>
      <c r="Q25" s="340">
        <f>N25*(1+'Salary Increase %'!$F$53)</f>
        <v>0</v>
      </c>
      <c r="R25" s="154"/>
      <c r="S25" s="156">
        <f>ROUND(Q25/12*R25,0)</f>
        <v>0</v>
      </c>
      <c r="U25" s="140"/>
      <c r="V25" s="313"/>
      <c r="W25" s="154"/>
      <c r="X25" s="155">
        <f>ROUND(V25/12*W25,0)</f>
        <v>0</v>
      </c>
      <c r="Y25" s="340">
        <f>V25*(1+'Salary Increase %'!$F$53)</f>
        <v>0</v>
      </c>
      <c r="Z25" s="154"/>
      <c r="AA25" s="156">
        <f>ROUND(Y25/12*Z25,0)</f>
        <v>0</v>
      </c>
      <c r="AC25" s="140"/>
      <c r="AD25" s="313"/>
      <c r="AE25" s="154"/>
      <c r="AF25" s="155">
        <f>ROUND(AD25/12*AE25,0)</f>
        <v>0</v>
      </c>
      <c r="AG25" s="340">
        <f>AD25*(1+'Salary Increase %'!$F$53)</f>
        <v>0</v>
      </c>
      <c r="AH25" s="154"/>
      <c r="AI25" s="156">
        <f>ROUND(AG25/12*AH25,0)</f>
        <v>0</v>
      </c>
      <c r="AK25" s="140"/>
      <c r="AL25" s="313"/>
      <c r="AM25" s="154"/>
      <c r="AN25" s="155">
        <f>ROUND(AL25/12*AM25,0)</f>
        <v>0</v>
      </c>
      <c r="AO25" s="340">
        <f>AL25*(1+'Salary Increase %'!$F$53)</f>
        <v>0</v>
      </c>
      <c r="AP25" s="154"/>
      <c r="AQ25" s="156">
        <f>ROUND(AO25/12*AP25,0)</f>
        <v>0</v>
      </c>
    </row>
    <row r="26" spans="2:43" ht="15" customHeight="1" x14ac:dyDescent="0.25">
      <c r="B26" s="152" t="s">
        <v>219</v>
      </c>
      <c r="C26" s="137"/>
      <c r="D26" s="143"/>
      <c r="E26" s="140"/>
      <c r="F26" s="313"/>
      <c r="G26" s="154"/>
      <c r="H26" s="155">
        <f>ROUND(F26/12*G26,0)</f>
        <v>0</v>
      </c>
      <c r="I26" s="340">
        <f>F26*(1+'Salary Increase %'!$F$53)</f>
        <v>0</v>
      </c>
      <c r="J26" s="154"/>
      <c r="K26" s="156">
        <f>ROUND(I26/12*J26,0)</f>
        <v>0</v>
      </c>
      <c r="M26" s="140"/>
      <c r="N26" s="313"/>
      <c r="O26" s="154"/>
      <c r="P26" s="155">
        <f>ROUND(N26/12*O26,0)</f>
        <v>0</v>
      </c>
      <c r="Q26" s="340">
        <f>N26*(1+'Salary Increase %'!$F$53)</f>
        <v>0</v>
      </c>
      <c r="R26" s="154"/>
      <c r="S26" s="156">
        <f>ROUND(Q26/12*R26,0)</f>
        <v>0</v>
      </c>
      <c r="U26" s="140"/>
      <c r="V26" s="313"/>
      <c r="W26" s="154"/>
      <c r="X26" s="155">
        <f>ROUND(V26/12*W26,0)</f>
        <v>0</v>
      </c>
      <c r="Y26" s="340">
        <f>V26*(1+'Salary Increase %'!$F$53)</f>
        <v>0</v>
      </c>
      <c r="Z26" s="154"/>
      <c r="AA26" s="156">
        <f>ROUND(Y26/12*Z26,0)</f>
        <v>0</v>
      </c>
      <c r="AC26" s="140"/>
      <c r="AD26" s="313"/>
      <c r="AE26" s="154"/>
      <c r="AF26" s="155">
        <f>ROUND(AD26/12*AE26,0)</f>
        <v>0</v>
      </c>
      <c r="AG26" s="340">
        <f>AD26*(1+'Salary Increase %'!$F$53)</f>
        <v>0</v>
      </c>
      <c r="AH26" s="154"/>
      <c r="AI26" s="156">
        <f>ROUND(AG26/12*AH26,0)</f>
        <v>0</v>
      </c>
      <c r="AK26" s="140"/>
      <c r="AL26" s="313"/>
      <c r="AM26" s="154"/>
      <c r="AN26" s="155">
        <f>ROUND(AL26/12*AM26,0)</f>
        <v>0</v>
      </c>
      <c r="AO26" s="340">
        <f>AL26*(1+'Salary Increase %'!$F$53)</f>
        <v>0</v>
      </c>
      <c r="AP26" s="154"/>
      <c r="AQ26" s="156">
        <f>ROUND(AO26/12*AP26,0)</f>
        <v>0</v>
      </c>
    </row>
    <row r="27" spans="2:43" ht="15" customHeight="1" x14ac:dyDescent="0.25">
      <c r="B27" s="152" t="s">
        <v>220</v>
      </c>
      <c r="C27" s="137"/>
      <c r="D27" s="143"/>
      <c r="E27" s="140"/>
      <c r="F27" s="313"/>
      <c r="G27" s="154"/>
      <c r="H27" s="155">
        <f>ROUND(F27/12*G27,0)</f>
        <v>0</v>
      </c>
      <c r="I27" s="340">
        <f>F27*(1+'Salary Increase %'!$F$53)</f>
        <v>0</v>
      </c>
      <c r="J27" s="154"/>
      <c r="K27" s="156">
        <f>ROUND(I27/12*J27,0)</f>
        <v>0</v>
      </c>
      <c r="M27" s="140"/>
      <c r="N27" s="313"/>
      <c r="O27" s="154"/>
      <c r="P27" s="155">
        <f>ROUND(N27/12*O27,0)</f>
        <v>0</v>
      </c>
      <c r="Q27" s="340">
        <f>N27*(1+'Salary Increase %'!$F$53)</f>
        <v>0</v>
      </c>
      <c r="R27" s="154"/>
      <c r="S27" s="156">
        <f>ROUND(Q27/12*R27,0)</f>
        <v>0</v>
      </c>
      <c r="U27" s="140"/>
      <c r="V27" s="313"/>
      <c r="W27" s="154"/>
      <c r="X27" s="155">
        <f>ROUND(V27/12*W27,0)</f>
        <v>0</v>
      </c>
      <c r="Y27" s="340">
        <f>V27*(1+'Salary Increase %'!$F$53)</f>
        <v>0</v>
      </c>
      <c r="Z27" s="154"/>
      <c r="AA27" s="156">
        <f>ROUND(Y27/12*Z27,0)</f>
        <v>0</v>
      </c>
      <c r="AC27" s="140"/>
      <c r="AD27" s="313"/>
      <c r="AE27" s="154"/>
      <c r="AF27" s="155">
        <f>ROUND(AD27/12*AE27,0)</f>
        <v>0</v>
      </c>
      <c r="AG27" s="340">
        <f>AD27*(1+'Salary Increase %'!$F$53)</f>
        <v>0</v>
      </c>
      <c r="AH27" s="154"/>
      <c r="AI27" s="156">
        <f>ROUND(AG27/12*AH27,0)</f>
        <v>0</v>
      </c>
      <c r="AK27" s="140"/>
      <c r="AL27" s="313"/>
      <c r="AM27" s="154"/>
      <c r="AN27" s="155">
        <f>ROUND(AL27/12*AM27,0)</f>
        <v>0</v>
      </c>
      <c r="AO27" s="340">
        <f>AL27*(1+'Salary Increase %'!$F$53)</f>
        <v>0</v>
      </c>
      <c r="AP27" s="154"/>
      <c r="AQ27" s="156">
        <f>ROUND(AO27/12*AP27,0)</f>
        <v>0</v>
      </c>
    </row>
    <row r="28" spans="2:43" ht="15" customHeight="1" x14ac:dyDescent="0.25">
      <c r="B28" s="152"/>
      <c r="C28" s="137"/>
      <c r="D28" s="143"/>
      <c r="E28" s="140"/>
      <c r="F28" s="143"/>
      <c r="G28" s="141"/>
      <c r="H28" s="157"/>
      <c r="I28" s="338"/>
      <c r="J28" s="141"/>
      <c r="K28" s="158"/>
      <c r="M28" s="140"/>
      <c r="N28" s="143"/>
      <c r="O28" s="141"/>
      <c r="P28" s="157"/>
      <c r="Q28" s="338"/>
      <c r="R28" s="141"/>
      <c r="S28" s="158"/>
      <c r="U28" s="140"/>
      <c r="V28" s="143"/>
      <c r="W28" s="141"/>
      <c r="X28" s="157"/>
      <c r="Y28" s="338"/>
      <c r="Z28" s="141"/>
      <c r="AA28" s="158"/>
      <c r="AC28" s="140"/>
      <c r="AD28" s="143"/>
      <c r="AE28" s="141"/>
      <c r="AF28" s="157"/>
      <c r="AG28" s="338"/>
      <c r="AH28" s="141"/>
      <c r="AI28" s="158"/>
      <c r="AK28" s="140"/>
      <c r="AL28" s="143"/>
      <c r="AM28" s="141"/>
      <c r="AN28" s="157"/>
      <c r="AO28" s="338"/>
      <c r="AP28" s="141"/>
      <c r="AQ28" s="158"/>
    </row>
    <row r="29" spans="2:43" ht="15" customHeight="1" x14ac:dyDescent="0.25">
      <c r="B29" s="159" t="s">
        <v>108</v>
      </c>
      <c r="C29" s="137"/>
      <c r="D29" s="143"/>
      <c r="E29" s="140"/>
      <c r="F29" s="143"/>
      <c r="G29" s="141"/>
      <c r="H29" s="155">
        <f>SUM(H24:H28)</f>
        <v>0</v>
      </c>
      <c r="I29" s="338"/>
      <c r="J29" s="141"/>
      <c r="K29" s="156">
        <f>SUM(K24:K28)</f>
        <v>0</v>
      </c>
      <c r="M29" s="140"/>
      <c r="N29" s="143"/>
      <c r="O29" s="141"/>
      <c r="P29" s="155">
        <f>SUM(P24:P28)</f>
        <v>0</v>
      </c>
      <c r="Q29" s="338"/>
      <c r="R29" s="141"/>
      <c r="S29" s="156">
        <f>SUM(S24:S28)</f>
        <v>0</v>
      </c>
      <c r="U29" s="140"/>
      <c r="V29" s="143"/>
      <c r="W29" s="141"/>
      <c r="X29" s="155">
        <f>SUM(X24:X28)</f>
        <v>0</v>
      </c>
      <c r="Y29" s="338"/>
      <c r="Z29" s="141"/>
      <c r="AA29" s="156">
        <f>SUM(AA24:AA28)</f>
        <v>0</v>
      </c>
      <c r="AC29" s="140"/>
      <c r="AD29" s="143"/>
      <c r="AE29" s="141"/>
      <c r="AF29" s="155">
        <f>SUM(AF24:AF28)</f>
        <v>0</v>
      </c>
      <c r="AG29" s="338"/>
      <c r="AH29" s="141"/>
      <c r="AI29" s="156">
        <f>SUM(AI24:AI28)</f>
        <v>0</v>
      </c>
      <c r="AK29" s="140"/>
      <c r="AL29" s="143"/>
      <c r="AM29" s="141"/>
      <c r="AN29" s="155">
        <f>SUM(AN24:AN28)</f>
        <v>0</v>
      </c>
      <c r="AO29" s="338"/>
      <c r="AP29" s="141"/>
      <c r="AQ29" s="156">
        <f>SUM(AQ24:AQ28)</f>
        <v>0</v>
      </c>
    </row>
    <row r="30" spans="2:43" ht="15" customHeight="1" x14ac:dyDescent="0.25">
      <c r="B30" s="159"/>
      <c r="C30" s="137"/>
      <c r="D30" s="143"/>
      <c r="E30" s="140"/>
      <c r="F30" s="143"/>
      <c r="G30" s="141"/>
      <c r="H30" s="142"/>
      <c r="I30" s="338"/>
      <c r="J30" s="141"/>
      <c r="K30" s="144"/>
      <c r="M30" s="140"/>
      <c r="N30" s="143"/>
      <c r="O30" s="141"/>
      <c r="P30" s="142"/>
      <c r="Q30" s="338"/>
      <c r="R30" s="141"/>
      <c r="S30" s="144"/>
      <c r="U30" s="140"/>
      <c r="V30" s="143"/>
      <c r="W30" s="141"/>
      <c r="X30" s="142"/>
      <c r="Y30" s="338"/>
      <c r="Z30" s="141"/>
      <c r="AA30" s="144"/>
      <c r="AC30" s="140"/>
      <c r="AD30" s="143"/>
      <c r="AE30" s="141"/>
      <c r="AF30" s="142"/>
      <c r="AG30" s="338"/>
      <c r="AH30" s="141"/>
      <c r="AI30" s="144"/>
      <c r="AK30" s="140"/>
      <c r="AL30" s="143"/>
      <c r="AM30" s="141"/>
      <c r="AN30" s="142"/>
      <c r="AO30" s="338"/>
      <c r="AP30" s="141"/>
      <c r="AQ30" s="144"/>
    </row>
    <row r="31" spans="2:43" ht="15" customHeight="1" x14ac:dyDescent="0.25">
      <c r="B31" s="145" t="str">
        <f>B116</f>
        <v>Faculty and Staff .25-.49 FTE</v>
      </c>
      <c r="C31" s="160"/>
      <c r="D31" s="143"/>
      <c r="E31" s="331"/>
      <c r="F31" s="166" t="s">
        <v>8</v>
      </c>
      <c r="G31" s="149" t="s">
        <v>149</v>
      </c>
      <c r="H31" s="150" t="s">
        <v>12</v>
      </c>
      <c r="I31" s="339" t="s">
        <v>8</v>
      </c>
      <c r="J31" s="149" t="s">
        <v>149</v>
      </c>
      <c r="K31" s="151" t="s">
        <v>12</v>
      </c>
      <c r="M31" s="331"/>
      <c r="N31" s="166" t="s">
        <v>8</v>
      </c>
      <c r="O31" s="149" t="s">
        <v>149</v>
      </c>
      <c r="P31" s="150" t="s">
        <v>12</v>
      </c>
      <c r="Q31" s="339" t="s">
        <v>8</v>
      </c>
      <c r="R31" s="149" t="s">
        <v>149</v>
      </c>
      <c r="S31" s="151" t="s">
        <v>12</v>
      </c>
      <c r="U31" s="331"/>
      <c r="V31" s="166" t="s">
        <v>8</v>
      </c>
      <c r="W31" s="149" t="s">
        <v>149</v>
      </c>
      <c r="X31" s="150" t="s">
        <v>12</v>
      </c>
      <c r="Y31" s="339" t="s">
        <v>8</v>
      </c>
      <c r="Z31" s="149" t="s">
        <v>149</v>
      </c>
      <c r="AA31" s="151" t="s">
        <v>12</v>
      </c>
      <c r="AC31" s="331"/>
      <c r="AD31" s="166" t="s">
        <v>8</v>
      </c>
      <c r="AE31" s="149" t="s">
        <v>149</v>
      </c>
      <c r="AF31" s="150" t="s">
        <v>12</v>
      </c>
      <c r="AG31" s="339" t="s">
        <v>8</v>
      </c>
      <c r="AH31" s="149" t="s">
        <v>149</v>
      </c>
      <c r="AI31" s="151" t="s">
        <v>12</v>
      </c>
      <c r="AK31" s="331"/>
      <c r="AL31" s="166" t="s">
        <v>8</v>
      </c>
      <c r="AM31" s="149" t="s">
        <v>149</v>
      </c>
      <c r="AN31" s="150" t="s">
        <v>12</v>
      </c>
      <c r="AO31" s="339" t="s">
        <v>8</v>
      </c>
      <c r="AP31" s="149" t="s">
        <v>149</v>
      </c>
      <c r="AQ31" s="151" t="s">
        <v>12</v>
      </c>
    </row>
    <row r="32" spans="2:43" ht="15" customHeight="1" x14ac:dyDescent="0.25">
      <c r="B32" s="161" t="s">
        <v>269</v>
      </c>
      <c r="C32" s="137"/>
      <c r="D32" s="143"/>
      <c r="E32" s="140"/>
      <c r="F32" s="313"/>
      <c r="G32" s="154"/>
      <c r="H32" s="155">
        <f>ROUND(F32/12*G32,0)</f>
        <v>0</v>
      </c>
      <c r="I32" s="340">
        <f>F32*(1+'Salary Increase %'!$F$53)</f>
        <v>0</v>
      </c>
      <c r="J32" s="154"/>
      <c r="K32" s="156">
        <f>ROUND(I32/12*J32,0)</f>
        <v>0</v>
      </c>
      <c r="M32" s="140"/>
      <c r="N32" s="313"/>
      <c r="O32" s="154"/>
      <c r="P32" s="155">
        <f>ROUND(N32/12*O32,0)</f>
        <v>0</v>
      </c>
      <c r="Q32" s="340">
        <f>N32*(1+'Salary Increase %'!$F$53)</f>
        <v>0</v>
      </c>
      <c r="R32" s="154"/>
      <c r="S32" s="156">
        <f>ROUND(Q32/12*R32,0)</f>
        <v>0</v>
      </c>
      <c r="U32" s="140"/>
      <c r="V32" s="313"/>
      <c r="W32" s="154"/>
      <c r="X32" s="155">
        <f>ROUND(V32/12*W32,0)</f>
        <v>0</v>
      </c>
      <c r="Y32" s="340">
        <f>V32*(1+'Salary Increase %'!$F$53)</f>
        <v>0</v>
      </c>
      <c r="Z32" s="154"/>
      <c r="AA32" s="156">
        <f>ROUND(Y32/12*Z32,0)</f>
        <v>0</v>
      </c>
      <c r="AC32" s="140"/>
      <c r="AD32" s="313"/>
      <c r="AE32" s="154"/>
      <c r="AF32" s="155">
        <f>ROUND(AD32/12*AE32,0)</f>
        <v>0</v>
      </c>
      <c r="AG32" s="340">
        <f>AD32*(1+'Salary Increase %'!$F$53)</f>
        <v>0</v>
      </c>
      <c r="AH32" s="154"/>
      <c r="AI32" s="156">
        <f>ROUND(AG32/12*AH32,0)</f>
        <v>0</v>
      </c>
      <c r="AK32" s="140"/>
      <c r="AL32" s="313"/>
      <c r="AM32" s="154"/>
      <c r="AN32" s="155">
        <f>ROUND(AL32/12*AM32,0)</f>
        <v>0</v>
      </c>
      <c r="AO32" s="340">
        <f>AL32*(1+'Salary Increase %'!$F$53)</f>
        <v>0</v>
      </c>
      <c r="AP32" s="154"/>
      <c r="AQ32" s="156">
        <f>ROUND(AO32/12*AP32,0)</f>
        <v>0</v>
      </c>
    </row>
    <row r="33" spans="2:43" ht="15" hidden="1" customHeight="1" x14ac:dyDescent="0.25">
      <c r="B33" s="161" t="s">
        <v>270</v>
      </c>
      <c r="C33" s="137"/>
      <c r="D33" s="143"/>
      <c r="E33" s="140"/>
      <c r="F33" s="313"/>
      <c r="G33" s="154"/>
      <c r="H33" s="155">
        <f>ROUND(F33/12*G33,0)</f>
        <v>0</v>
      </c>
      <c r="I33" s="340">
        <f>F33*(1+'Salary Increase %'!$F$53)</f>
        <v>0</v>
      </c>
      <c r="J33" s="154"/>
      <c r="K33" s="156">
        <f>ROUND(I33/12*J33,0)</f>
        <v>0</v>
      </c>
      <c r="M33" s="140"/>
      <c r="N33" s="313"/>
      <c r="O33" s="154"/>
      <c r="P33" s="155">
        <f>ROUND(N33/12*O33,0)</f>
        <v>0</v>
      </c>
      <c r="Q33" s="340">
        <f>N33*(1+'Salary Increase %'!$F$53)</f>
        <v>0</v>
      </c>
      <c r="R33" s="154"/>
      <c r="S33" s="156">
        <f>ROUND(Q33/12*R33,0)</f>
        <v>0</v>
      </c>
      <c r="U33" s="140"/>
      <c r="V33" s="313"/>
      <c r="W33" s="154"/>
      <c r="X33" s="155">
        <f>ROUND(V33/12*W33,0)</f>
        <v>0</v>
      </c>
      <c r="Y33" s="340">
        <f>V33*(1+'Salary Increase %'!$F$53)</f>
        <v>0</v>
      </c>
      <c r="Z33" s="154"/>
      <c r="AA33" s="156">
        <f>ROUND(Y33/12*Z33,0)</f>
        <v>0</v>
      </c>
      <c r="AC33" s="140"/>
      <c r="AD33" s="313"/>
      <c r="AE33" s="154"/>
      <c r="AF33" s="155">
        <f>ROUND(AD33/12*AE33,0)</f>
        <v>0</v>
      </c>
      <c r="AG33" s="340">
        <f>AD33*(1+'Salary Increase %'!$F$53)</f>
        <v>0</v>
      </c>
      <c r="AH33" s="154"/>
      <c r="AI33" s="156">
        <f>ROUND(AG33/12*AH33,0)</f>
        <v>0</v>
      </c>
      <c r="AK33" s="140"/>
      <c r="AL33" s="313"/>
      <c r="AM33" s="154"/>
      <c r="AN33" s="155">
        <f>ROUND(AL33/12*AM33,0)</f>
        <v>0</v>
      </c>
      <c r="AO33" s="340">
        <f>AL33*(1+'Salary Increase %'!$F$53)</f>
        <v>0</v>
      </c>
      <c r="AP33" s="154"/>
      <c r="AQ33" s="156">
        <f>ROUND(AO33/12*AP33,0)</f>
        <v>0</v>
      </c>
    </row>
    <row r="34" spans="2:43" ht="15" hidden="1" customHeight="1" x14ac:dyDescent="0.25">
      <c r="B34" s="161" t="s">
        <v>271</v>
      </c>
      <c r="C34" s="137"/>
      <c r="D34" s="143"/>
      <c r="E34" s="140"/>
      <c r="F34" s="313"/>
      <c r="G34" s="154"/>
      <c r="H34" s="155">
        <f>ROUND(F34/12*G34,0)</f>
        <v>0</v>
      </c>
      <c r="I34" s="340">
        <f>F34*(1+'Salary Increase %'!$F$53)</f>
        <v>0</v>
      </c>
      <c r="J34" s="154"/>
      <c r="K34" s="156">
        <f>ROUND(I34/12*J34,0)</f>
        <v>0</v>
      </c>
      <c r="M34" s="140"/>
      <c r="N34" s="313"/>
      <c r="O34" s="154"/>
      <c r="P34" s="155">
        <f>ROUND(N34/12*O34,0)</f>
        <v>0</v>
      </c>
      <c r="Q34" s="340">
        <f>N34*(1+'Salary Increase %'!$F$53)</f>
        <v>0</v>
      </c>
      <c r="R34" s="154"/>
      <c r="S34" s="156">
        <f>ROUND(Q34/12*R34,0)</f>
        <v>0</v>
      </c>
      <c r="U34" s="140"/>
      <c r="V34" s="313"/>
      <c r="W34" s="154"/>
      <c r="X34" s="155">
        <f>ROUND(V34/12*W34,0)</f>
        <v>0</v>
      </c>
      <c r="Y34" s="340">
        <f>V34*(1+'Salary Increase %'!$F$53)</f>
        <v>0</v>
      </c>
      <c r="Z34" s="154"/>
      <c r="AA34" s="156">
        <f>ROUND(Y34/12*Z34,0)</f>
        <v>0</v>
      </c>
      <c r="AC34" s="140"/>
      <c r="AD34" s="313"/>
      <c r="AE34" s="154"/>
      <c r="AF34" s="155">
        <f>ROUND(AD34/12*AE34,0)</f>
        <v>0</v>
      </c>
      <c r="AG34" s="340">
        <f>AD34*(1+'Salary Increase %'!$F$53)</f>
        <v>0</v>
      </c>
      <c r="AH34" s="154"/>
      <c r="AI34" s="156">
        <f>ROUND(AG34/12*AH34,0)</f>
        <v>0</v>
      </c>
      <c r="AK34" s="140"/>
      <c r="AL34" s="313"/>
      <c r="AM34" s="154"/>
      <c r="AN34" s="155">
        <f>ROUND(AL34/12*AM34,0)</f>
        <v>0</v>
      </c>
      <c r="AO34" s="340">
        <f>AL34*(1+'Salary Increase %'!$F$53)</f>
        <v>0</v>
      </c>
      <c r="AP34" s="154"/>
      <c r="AQ34" s="156">
        <f>ROUND(AO34/12*AP34,0)</f>
        <v>0</v>
      </c>
    </row>
    <row r="35" spans="2:43" ht="15" hidden="1" customHeight="1" x14ac:dyDescent="0.25">
      <c r="B35" s="161" t="s">
        <v>272</v>
      </c>
      <c r="C35" s="137"/>
      <c r="D35" s="143"/>
      <c r="E35" s="140"/>
      <c r="F35" s="313"/>
      <c r="G35" s="154"/>
      <c r="H35" s="155">
        <f>ROUND(F35/12*G35,0)</f>
        <v>0</v>
      </c>
      <c r="I35" s="340">
        <f>F35*(1+'Salary Increase %'!$F$53)</f>
        <v>0</v>
      </c>
      <c r="J35" s="154"/>
      <c r="K35" s="156">
        <f>ROUND(I35/12*J35,0)</f>
        <v>0</v>
      </c>
      <c r="M35" s="140"/>
      <c r="N35" s="313"/>
      <c r="O35" s="154"/>
      <c r="P35" s="155">
        <f>ROUND(N35/12*O35,0)</f>
        <v>0</v>
      </c>
      <c r="Q35" s="340">
        <f>N35*(1+'Salary Increase %'!$F$53)</f>
        <v>0</v>
      </c>
      <c r="R35" s="154"/>
      <c r="S35" s="156">
        <f>ROUND(Q35/12*R35,0)</f>
        <v>0</v>
      </c>
      <c r="U35" s="140"/>
      <c r="V35" s="313"/>
      <c r="W35" s="154"/>
      <c r="X35" s="155">
        <f>ROUND(V35/12*W35,0)</f>
        <v>0</v>
      </c>
      <c r="Y35" s="340">
        <f>V35*(1+'Salary Increase %'!$F$53)</f>
        <v>0</v>
      </c>
      <c r="Z35" s="154"/>
      <c r="AA35" s="156">
        <f>ROUND(Y35/12*Z35,0)</f>
        <v>0</v>
      </c>
      <c r="AC35" s="140"/>
      <c r="AD35" s="313"/>
      <c r="AE35" s="154"/>
      <c r="AF35" s="155">
        <f>ROUND(AD35/12*AE35,0)</f>
        <v>0</v>
      </c>
      <c r="AG35" s="340">
        <f>AD35*(1+'Salary Increase %'!$F$53)</f>
        <v>0</v>
      </c>
      <c r="AH35" s="154"/>
      <c r="AI35" s="156">
        <f>ROUND(AG35/12*AH35,0)</f>
        <v>0</v>
      </c>
      <c r="AK35" s="140"/>
      <c r="AL35" s="313"/>
      <c r="AM35" s="154"/>
      <c r="AN35" s="155">
        <f>ROUND(AL35/12*AM35,0)</f>
        <v>0</v>
      </c>
      <c r="AO35" s="340">
        <f>AL35*(1+'Salary Increase %'!$F$53)</f>
        <v>0</v>
      </c>
      <c r="AP35" s="154"/>
      <c r="AQ35" s="156">
        <f>ROUND(AO35/12*AP35,0)</f>
        <v>0</v>
      </c>
    </row>
    <row r="36" spans="2:43" ht="15" customHeight="1" x14ac:dyDescent="0.25">
      <c r="B36" s="159"/>
      <c r="C36" s="137"/>
      <c r="D36" s="143"/>
      <c r="E36" s="140"/>
      <c r="F36" s="143"/>
      <c r="G36" s="141"/>
      <c r="H36" s="157"/>
      <c r="I36" s="338"/>
      <c r="J36" s="141"/>
      <c r="K36" s="158"/>
      <c r="M36" s="140"/>
      <c r="N36" s="143"/>
      <c r="O36" s="141"/>
      <c r="P36" s="157"/>
      <c r="Q36" s="338"/>
      <c r="R36" s="141"/>
      <c r="S36" s="158"/>
      <c r="U36" s="140"/>
      <c r="V36" s="143"/>
      <c r="W36" s="141"/>
      <c r="X36" s="157"/>
      <c r="Y36" s="338"/>
      <c r="Z36" s="141"/>
      <c r="AA36" s="158"/>
      <c r="AC36" s="140"/>
      <c r="AD36" s="143"/>
      <c r="AE36" s="141"/>
      <c r="AF36" s="157"/>
      <c r="AG36" s="338"/>
      <c r="AH36" s="141"/>
      <c r="AI36" s="158"/>
      <c r="AK36" s="140"/>
      <c r="AL36" s="143"/>
      <c r="AM36" s="141"/>
      <c r="AN36" s="157"/>
      <c r="AO36" s="338"/>
      <c r="AP36" s="141"/>
      <c r="AQ36" s="158"/>
    </row>
    <row r="37" spans="2:43" ht="15" customHeight="1" x14ac:dyDescent="0.25">
      <c r="B37" s="159" t="s">
        <v>259</v>
      </c>
      <c r="C37" s="137"/>
      <c r="D37" s="143"/>
      <c r="E37" s="140"/>
      <c r="F37" s="143"/>
      <c r="G37" s="141"/>
      <c r="H37" s="155">
        <f>SUM(H32:H36)</f>
        <v>0</v>
      </c>
      <c r="I37" s="338"/>
      <c r="J37" s="141"/>
      <c r="K37" s="156">
        <f>SUM(K32:K36)</f>
        <v>0</v>
      </c>
      <c r="M37" s="140"/>
      <c r="N37" s="143"/>
      <c r="O37" s="141"/>
      <c r="P37" s="155">
        <f>SUM(P32:P36)</f>
        <v>0</v>
      </c>
      <c r="Q37" s="338"/>
      <c r="R37" s="141"/>
      <c r="S37" s="156">
        <f>SUM(S32:S36)</f>
        <v>0</v>
      </c>
      <c r="U37" s="140"/>
      <c r="V37" s="143"/>
      <c r="W37" s="141"/>
      <c r="X37" s="155">
        <f>SUM(X32:X36)</f>
        <v>0</v>
      </c>
      <c r="Y37" s="338"/>
      <c r="Z37" s="141"/>
      <c r="AA37" s="156">
        <f>SUM(AA32:AA36)</f>
        <v>0</v>
      </c>
      <c r="AC37" s="140"/>
      <c r="AD37" s="143"/>
      <c r="AE37" s="141"/>
      <c r="AF37" s="155">
        <f>SUM(AF32:AF36)</f>
        <v>0</v>
      </c>
      <c r="AG37" s="338"/>
      <c r="AH37" s="141"/>
      <c r="AI37" s="156">
        <f>SUM(AI32:AI36)</f>
        <v>0</v>
      </c>
      <c r="AK37" s="140"/>
      <c r="AL37" s="143"/>
      <c r="AM37" s="141"/>
      <c r="AN37" s="155">
        <f>SUM(AN32:AN36)</f>
        <v>0</v>
      </c>
      <c r="AO37" s="338"/>
      <c r="AP37" s="141"/>
      <c r="AQ37" s="156">
        <f>SUM(AQ32:AQ36)</f>
        <v>0</v>
      </c>
    </row>
    <row r="38" spans="2:43" ht="15" customHeight="1" x14ac:dyDescent="0.25">
      <c r="B38" s="159"/>
      <c r="C38" s="137"/>
      <c r="D38" s="143"/>
      <c r="E38" s="140"/>
      <c r="F38" s="143"/>
      <c r="G38" s="141"/>
      <c r="H38" s="142"/>
      <c r="I38" s="338"/>
      <c r="J38" s="141"/>
      <c r="K38" s="144"/>
      <c r="M38" s="140"/>
      <c r="N38" s="143"/>
      <c r="O38" s="141"/>
      <c r="P38" s="142"/>
      <c r="Q38" s="338"/>
      <c r="R38" s="141"/>
      <c r="S38" s="144"/>
      <c r="U38" s="140"/>
      <c r="V38" s="143"/>
      <c r="W38" s="141"/>
      <c r="X38" s="142"/>
      <c r="Y38" s="338"/>
      <c r="Z38" s="141"/>
      <c r="AA38" s="144"/>
      <c r="AC38" s="140"/>
      <c r="AD38" s="143"/>
      <c r="AE38" s="141"/>
      <c r="AF38" s="142"/>
      <c r="AG38" s="338"/>
      <c r="AH38" s="141"/>
      <c r="AI38" s="144"/>
      <c r="AK38" s="140"/>
      <c r="AL38" s="143"/>
      <c r="AM38" s="141"/>
      <c r="AN38" s="142"/>
      <c r="AO38" s="338"/>
      <c r="AP38" s="141"/>
      <c r="AQ38" s="144"/>
    </row>
    <row r="39" spans="2:43" ht="15" customHeight="1" x14ac:dyDescent="0.25">
      <c r="B39" s="145" t="str">
        <f>B117</f>
        <v>Faculty and Staff &lt; .25 FTE</v>
      </c>
      <c r="C39" s="160"/>
      <c r="D39" s="143"/>
      <c r="E39" s="331"/>
      <c r="F39" s="166" t="s">
        <v>8</v>
      </c>
      <c r="G39" s="149" t="s">
        <v>149</v>
      </c>
      <c r="H39" s="150" t="s">
        <v>12</v>
      </c>
      <c r="I39" s="339" t="s">
        <v>8</v>
      </c>
      <c r="J39" s="149" t="s">
        <v>149</v>
      </c>
      <c r="K39" s="151" t="s">
        <v>12</v>
      </c>
      <c r="M39" s="331"/>
      <c r="N39" s="166" t="s">
        <v>8</v>
      </c>
      <c r="O39" s="149" t="s">
        <v>149</v>
      </c>
      <c r="P39" s="150" t="s">
        <v>12</v>
      </c>
      <c r="Q39" s="339" t="s">
        <v>8</v>
      </c>
      <c r="R39" s="149" t="s">
        <v>149</v>
      </c>
      <c r="S39" s="151" t="s">
        <v>12</v>
      </c>
      <c r="U39" s="331"/>
      <c r="V39" s="166" t="s">
        <v>8</v>
      </c>
      <c r="W39" s="149" t="s">
        <v>149</v>
      </c>
      <c r="X39" s="150" t="s">
        <v>12</v>
      </c>
      <c r="Y39" s="339" t="s">
        <v>8</v>
      </c>
      <c r="Z39" s="149" t="s">
        <v>149</v>
      </c>
      <c r="AA39" s="151" t="s">
        <v>12</v>
      </c>
      <c r="AC39" s="331"/>
      <c r="AD39" s="166" t="s">
        <v>8</v>
      </c>
      <c r="AE39" s="149" t="s">
        <v>149</v>
      </c>
      <c r="AF39" s="150" t="s">
        <v>12</v>
      </c>
      <c r="AG39" s="339" t="s">
        <v>8</v>
      </c>
      <c r="AH39" s="149" t="s">
        <v>149</v>
      </c>
      <c r="AI39" s="151" t="s">
        <v>12</v>
      </c>
      <c r="AK39" s="331"/>
      <c r="AL39" s="166" t="s">
        <v>8</v>
      </c>
      <c r="AM39" s="149" t="s">
        <v>149</v>
      </c>
      <c r="AN39" s="150" t="s">
        <v>12</v>
      </c>
      <c r="AO39" s="339" t="s">
        <v>8</v>
      </c>
      <c r="AP39" s="149" t="s">
        <v>149</v>
      </c>
      <c r="AQ39" s="151" t="s">
        <v>12</v>
      </c>
    </row>
    <row r="40" spans="2:43" ht="15" customHeight="1" x14ac:dyDescent="0.25">
      <c r="B40" s="161" t="s">
        <v>269</v>
      </c>
      <c r="C40" s="137"/>
      <c r="D40" s="143"/>
      <c r="E40" s="140"/>
      <c r="F40" s="313"/>
      <c r="G40" s="154"/>
      <c r="H40" s="155">
        <f>ROUND(F40/12*G40,0)</f>
        <v>0</v>
      </c>
      <c r="I40" s="340">
        <f>F40*(1+'Salary Increase %'!$F$53)</f>
        <v>0</v>
      </c>
      <c r="J40" s="154"/>
      <c r="K40" s="156">
        <f>ROUND(I40/12*J40,0)</f>
        <v>0</v>
      </c>
      <c r="M40" s="140"/>
      <c r="N40" s="313"/>
      <c r="O40" s="154"/>
      <c r="P40" s="155">
        <f>ROUND(N40/12*O40,0)</f>
        <v>0</v>
      </c>
      <c r="Q40" s="340">
        <f>N40*(1+'Salary Increase %'!$F$53)</f>
        <v>0</v>
      </c>
      <c r="R40" s="154"/>
      <c r="S40" s="156">
        <f>ROUND(Q40/12*R40,0)</f>
        <v>0</v>
      </c>
      <c r="U40" s="140"/>
      <c r="V40" s="313"/>
      <c r="W40" s="154"/>
      <c r="X40" s="155">
        <f>ROUND(V40/12*W40,0)</f>
        <v>0</v>
      </c>
      <c r="Y40" s="340">
        <f>V40*(1+'Salary Increase %'!$F$53)</f>
        <v>0</v>
      </c>
      <c r="Z40" s="154"/>
      <c r="AA40" s="156">
        <f>ROUND(Y40/12*Z40,0)</f>
        <v>0</v>
      </c>
      <c r="AC40" s="140"/>
      <c r="AD40" s="313"/>
      <c r="AE40" s="154"/>
      <c r="AF40" s="155">
        <f>ROUND(AD40/12*AE40,0)</f>
        <v>0</v>
      </c>
      <c r="AG40" s="340">
        <f>AD40*(1+'Salary Increase %'!$F$53)</f>
        <v>0</v>
      </c>
      <c r="AH40" s="154"/>
      <c r="AI40" s="156">
        <f>ROUND(AG40/12*AH40,0)</f>
        <v>0</v>
      </c>
      <c r="AK40" s="140"/>
      <c r="AL40" s="313"/>
      <c r="AM40" s="154"/>
      <c r="AN40" s="155">
        <f>ROUND(AL40/12*AM40,0)</f>
        <v>0</v>
      </c>
      <c r="AO40" s="340">
        <f>AL40*(1+'Salary Increase %'!$F$53)</f>
        <v>0</v>
      </c>
      <c r="AP40" s="154"/>
      <c r="AQ40" s="156">
        <f>ROUND(AO40/12*AP40,0)</f>
        <v>0</v>
      </c>
    </row>
    <row r="41" spans="2:43" ht="15" hidden="1" customHeight="1" x14ac:dyDescent="0.25">
      <c r="B41" s="161" t="s">
        <v>270</v>
      </c>
      <c r="C41" s="137"/>
      <c r="D41" s="143"/>
      <c r="E41" s="140"/>
      <c r="F41" s="313"/>
      <c r="G41" s="154"/>
      <c r="H41" s="155">
        <f>ROUND(F41/12*G41,0)</f>
        <v>0</v>
      </c>
      <c r="I41" s="340">
        <f>F41*(1+'Salary Increase %'!$F$53)</f>
        <v>0</v>
      </c>
      <c r="J41" s="154"/>
      <c r="K41" s="156">
        <f>ROUND(I41/12*J41,0)</f>
        <v>0</v>
      </c>
      <c r="M41" s="140"/>
      <c r="N41" s="313"/>
      <c r="O41" s="154"/>
      <c r="P41" s="155">
        <f>ROUND(N41/12*O41,0)</f>
        <v>0</v>
      </c>
      <c r="Q41" s="340">
        <f>N41*(1+'Salary Increase %'!$F$53)</f>
        <v>0</v>
      </c>
      <c r="R41" s="154"/>
      <c r="S41" s="156">
        <f>ROUND(Q41/12*R41,0)</f>
        <v>0</v>
      </c>
      <c r="U41" s="140"/>
      <c r="V41" s="313"/>
      <c r="W41" s="154"/>
      <c r="X41" s="155">
        <f>ROUND(V41/12*W41,0)</f>
        <v>0</v>
      </c>
      <c r="Y41" s="340">
        <f>V41*(1+'Salary Increase %'!$F$53)</f>
        <v>0</v>
      </c>
      <c r="Z41" s="154"/>
      <c r="AA41" s="156">
        <f>ROUND(Y41/12*Z41,0)</f>
        <v>0</v>
      </c>
      <c r="AC41" s="140"/>
      <c r="AD41" s="313"/>
      <c r="AE41" s="154"/>
      <c r="AF41" s="155">
        <f>ROUND(AD41/12*AE41,0)</f>
        <v>0</v>
      </c>
      <c r="AG41" s="340">
        <f>AD41*(1+'Salary Increase %'!$F$53)</f>
        <v>0</v>
      </c>
      <c r="AH41" s="154"/>
      <c r="AI41" s="156">
        <f>ROUND(AG41/12*AH41,0)</f>
        <v>0</v>
      </c>
      <c r="AK41" s="140"/>
      <c r="AL41" s="313"/>
      <c r="AM41" s="154"/>
      <c r="AN41" s="155">
        <f>ROUND(AL41/12*AM41,0)</f>
        <v>0</v>
      </c>
      <c r="AO41" s="340">
        <f>AL41*(1+'Salary Increase %'!$F$53)</f>
        <v>0</v>
      </c>
      <c r="AP41" s="154"/>
      <c r="AQ41" s="156">
        <f>ROUND(AO41/12*AP41,0)</f>
        <v>0</v>
      </c>
    </row>
    <row r="42" spans="2:43" ht="15" hidden="1" customHeight="1" x14ac:dyDescent="0.25">
      <c r="B42" s="161" t="s">
        <v>271</v>
      </c>
      <c r="C42" s="137"/>
      <c r="D42" s="143"/>
      <c r="E42" s="140"/>
      <c r="F42" s="313"/>
      <c r="G42" s="154"/>
      <c r="H42" s="155">
        <f>ROUND(F42/12*G42,0)</f>
        <v>0</v>
      </c>
      <c r="I42" s="340">
        <f>F42*(1+'Salary Increase %'!$F$53)</f>
        <v>0</v>
      </c>
      <c r="J42" s="154"/>
      <c r="K42" s="156">
        <f>ROUND(I42/12*J42,0)</f>
        <v>0</v>
      </c>
      <c r="M42" s="140"/>
      <c r="N42" s="313"/>
      <c r="O42" s="154"/>
      <c r="P42" s="155">
        <f>ROUND(N42/12*O42,0)</f>
        <v>0</v>
      </c>
      <c r="Q42" s="340">
        <f>N42*(1+'Salary Increase %'!$F$53)</f>
        <v>0</v>
      </c>
      <c r="R42" s="154"/>
      <c r="S42" s="156">
        <f>ROUND(Q42/12*R42,0)</f>
        <v>0</v>
      </c>
      <c r="U42" s="140"/>
      <c r="V42" s="313"/>
      <c r="W42" s="154"/>
      <c r="X42" s="155">
        <f>ROUND(V42/12*W42,0)</f>
        <v>0</v>
      </c>
      <c r="Y42" s="340">
        <f>V42*(1+'Salary Increase %'!$F$53)</f>
        <v>0</v>
      </c>
      <c r="Z42" s="154"/>
      <c r="AA42" s="156">
        <f>ROUND(Y42/12*Z42,0)</f>
        <v>0</v>
      </c>
      <c r="AC42" s="140"/>
      <c r="AD42" s="313"/>
      <c r="AE42" s="154"/>
      <c r="AF42" s="155">
        <f>ROUND(AD42/12*AE42,0)</f>
        <v>0</v>
      </c>
      <c r="AG42" s="340">
        <f>AD42*(1+'Salary Increase %'!$F$53)</f>
        <v>0</v>
      </c>
      <c r="AH42" s="154"/>
      <c r="AI42" s="156">
        <f>ROUND(AG42/12*AH42,0)</f>
        <v>0</v>
      </c>
      <c r="AK42" s="140"/>
      <c r="AL42" s="313"/>
      <c r="AM42" s="154"/>
      <c r="AN42" s="155">
        <f>ROUND(AL42/12*AM42,0)</f>
        <v>0</v>
      </c>
      <c r="AO42" s="340">
        <f>AL42*(1+'Salary Increase %'!$F$53)</f>
        <v>0</v>
      </c>
      <c r="AP42" s="154"/>
      <c r="AQ42" s="156">
        <f>ROUND(AO42/12*AP42,0)</f>
        <v>0</v>
      </c>
    </row>
    <row r="43" spans="2:43" ht="15" hidden="1" customHeight="1" x14ac:dyDescent="0.25">
      <c r="B43" s="161" t="s">
        <v>272</v>
      </c>
      <c r="C43" s="137"/>
      <c r="D43" s="143"/>
      <c r="E43" s="140"/>
      <c r="F43" s="313"/>
      <c r="G43" s="154"/>
      <c r="H43" s="155">
        <f>ROUND(F43/12*G43,0)</f>
        <v>0</v>
      </c>
      <c r="I43" s="340">
        <f>F43*(1+'Salary Increase %'!$F$53)</f>
        <v>0</v>
      </c>
      <c r="J43" s="154"/>
      <c r="K43" s="156">
        <f>ROUND(I43/12*J43,0)</f>
        <v>0</v>
      </c>
      <c r="M43" s="140"/>
      <c r="N43" s="313"/>
      <c r="O43" s="154"/>
      <c r="P43" s="155">
        <f>ROUND(N43/12*O43,0)</f>
        <v>0</v>
      </c>
      <c r="Q43" s="340">
        <f>N43*(1+'Salary Increase %'!$F$53)</f>
        <v>0</v>
      </c>
      <c r="R43" s="154"/>
      <c r="S43" s="156">
        <f>ROUND(Q43/12*R43,0)</f>
        <v>0</v>
      </c>
      <c r="U43" s="140"/>
      <c r="V43" s="313"/>
      <c r="W43" s="154"/>
      <c r="X43" s="155">
        <f>ROUND(V43/12*W43,0)</f>
        <v>0</v>
      </c>
      <c r="Y43" s="340">
        <f>V43*(1+'Salary Increase %'!$F$53)</f>
        <v>0</v>
      </c>
      <c r="Z43" s="154"/>
      <c r="AA43" s="156">
        <f>ROUND(Y43/12*Z43,0)</f>
        <v>0</v>
      </c>
      <c r="AC43" s="140"/>
      <c r="AD43" s="313"/>
      <c r="AE43" s="154"/>
      <c r="AF43" s="155">
        <f>ROUND(AD43/12*AE43,0)</f>
        <v>0</v>
      </c>
      <c r="AG43" s="340">
        <f>AD43*(1+'Salary Increase %'!$F$53)</f>
        <v>0</v>
      </c>
      <c r="AH43" s="154"/>
      <c r="AI43" s="156">
        <f>ROUND(AG43/12*AH43,0)</f>
        <v>0</v>
      </c>
      <c r="AK43" s="140"/>
      <c r="AL43" s="313"/>
      <c r="AM43" s="154"/>
      <c r="AN43" s="155">
        <f>ROUND(AL43/12*AM43,0)</f>
        <v>0</v>
      </c>
      <c r="AO43" s="340">
        <f>AL43*(1+'Salary Increase %'!$F$53)</f>
        <v>0</v>
      </c>
      <c r="AP43" s="154"/>
      <c r="AQ43" s="156">
        <f>ROUND(AO43/12*AP43,0)</f>
        <v>0</v>
      </c>
    </row>
    <row r="44" spans="2:43" ht="15" customHeight="1" x14ac:dyDescent="0.25">
      <c r="B44" s="159"/>
      <c r="C44" s="137"/>
      <c r="D44" s="143"/>
      <c r="E44" s="140"/>
      <c r="F44" s="143"/>
      <c r="G44" s="141"/>
      <c r="H44" s="157"/>
      <c r="I44" s="338"/>
      <c r="J44" s="141"/>
      <c r="K44" s="158"/>
      <c r="M44" s="140"/>
      <c r="N44" s="143"/>
      <c r="O44" s="141"/>
      <c r="P44" s="157"/>
      <c r="Q44" s="338"/>
      <c r="R44" s="141"/>
      <c r="S44" s="158"/>
      <c r="U44" s="140"/>
      <c r="V44" s="143"/>
      <c r="W44" s="141"/>
      <c r="X44" s="157"/>
      <c r="Y44" s="338"/>
      <c r="Z44" s="141"/>
      <c r="AA44" s="158"/>
      <c r="AC44" s="140"/>
      <c r="AD44" s="143"/>
      <c r="AE44" s="141"/>
      <c r="AF44" s="157"/>
      <c r="AG44" s="338"/>
      <c r="AH44" s="141"/>
      <c r="AI44" s="158"/>
      <c r="AK44" s="140"/>
      <c r="AL44" s="143"/>
      <c r="AM44" s="141"/>
      <c r="AN44" s="157"/>
      <c r="AO44" s="338"/>
      <c r="AP44" s="141"/>
      <c r="AQ44" s="158"/>
    </row>
    <row r="45" spans="2:43" ht="15" customHeight="1" x14ac:dyDescent="0.25">
      <c r="B45" s="159" t="s">
        <v>259</v>
      </c>
      <c r="C45" s="137"/>
      <c r="D45" s="143"/>
      <c r="E45" s="140"/>
      <c r="F45" s="143"/>
      <c r="G45" s="141"/>
      <c r="H45" s="155">
        <f>SUM(H40:H44)</f>
        <v>0</v>
      </c>
      <c r="I45" s="338"/>
      <c r="J45" s="141"/>
      <c r="K45" s="156">
        <f>SUM(K40:K44)</f>
        <v>0</v>
      </c>
      <c r="M45" s="140"/>
      <c r="N45" s="143"/>
      <c r="O45" s="141"/>
      <c r="P45" s="155">
        <f>SUM(P40:P44)</f>
        <v>0</v>
      </c>
      <c r="Q45" s="338"/>
      <c r="R45" s="141"/>
      <c r="S45" s="156">
        <f>SUM(S40:S44)</f>
        <v>0</v>
      </c>
      <c r="U45" s="140"/>
      <c r="V45" s="143"/>
      <c r="W45" s="141"/>
      <c r="X45" s="155">
        <f>SUM(X40:X44)</f>
        <v>0</v>
      </c>
      <c r="Y45" s="338"/>
      <c r="Z45" s="141"/>
      <c r="AA45" s="156">
        <f>SUM(AA40:AA44)</f>
        <v>0</v>
      </c>
      <c r="AC45" s="140"/>
      <c r="AD45" s="143"/>
      <c r="AE45" s="141"/>
      <c r="AF45" s="155">
        <f>SUM(AF40:AF44)</f>
        <v>0</v>
      </c>
      <c r="AG45" s="338"/>
      <c r="AH45" s="141"/>
      <c r="AI45" s="156">
        <f>SUM(AI40:AI44)</f>
        <v>0</v>
      </c>
      <c r="AK45" s="140"/>
      <c r="AL45" s="143"/>
      <c r="AM45" s="141"/>
      <c r="AN45" s="155">
        <f>SUM(AN40:AN44)</f>
        <v>0</v>
      </c>
      <c r="AO45" s="338"/>
      <c r="AP45" s="141"/>
      <c r="AQ45" s="156">
        <f>SUM(AQ40:AQ44)</f>
        <v>0</v>
      </c>
    </row>
    <row r="46" spans="2:43" ht="15" customHeight="1" x14ac:dyDescent="0.25">
      <c r="B46" s="159"/>
      <c r="C46" s="137"/>
      <c r="D46" s="143"/>
      <c r="E46" s="140"/>
      <c r="F46" s="143"/>
      <c r="G46" s="141"/>
      <c r="H46" s="142"/>
      <c r="I46" s="338"/>
      <c r="J46" s="141"/>
      <c r="K46" s="144"/>
      <c r="M46" s="140"/>
      <c r="N46" s="143"/>
      <c r="O46" s="141"/>
      <c r="P46" s="142"/>
      <c r="Q46" s="338"/>
      <c r="R46" s="141"/>
      <c r="S46" s="144"/>
      <c r="U46" s="140"/>
      <c r="V46" s="143"/>
      <c r="W46" s="141"/>
      <c r="X46" s="142"/>
      <c r="Y46" s="338"/>
      <c r="Z46" s="141"/>
      <c r="AA46" s="144"/>
      <c r="AC46" s="140"/>
      <c r="AD46" s="143"/>
      <c r="AE46" s="141"/>
      <c r="AF46" s="142"/>
      <c r="AG46" s="338"/>
      <c r="AH46" s="141"/>
      <c r="AI46" s="144"/>
      <c r="AK46" s="140"/>
      <c r="AL46" s="143"/>
      <c r="AM46" s="141"/>
      <c r="AN46" s="142"/>
      <c r="AO46" s="338"/>
      <c r="AP46" s="141"/>
      <c r="AQ46" s="144"/>
    </row>
    <row r="47" spans="2:43" ht="15" customHeight="1" x14ac:dyDescent="0.25">
      <c r="B47" s="145" t="str">
        <f>B118</f>
        <v>Summer Salary Only</v>
      </c>
      <c r="C47" s="163"/>
      <c r="D47" s="125"/>
      <c r="E47" s="164"/>
      <c r="F47" s="149" t="s">
        <v>8</v>
      </c>
      <c r="G47" s="149" t="s">
        <v>149</v>
      </c>
      <c r="H47" s="149" t="s">
        <v>12</v>
      </c>
      <c r="I47" s="339" t="s">
        <v>8</v>
      </c>
      <c r="J47" s="149" t="s">
        <v>149</v>
      </c>
      <c r="K47" s="163" t="s">
        <v>12</v>
      </c>
      <c r="M47" s="164"/>
      <c r="N47" s="149" t="s">
        <v>8</v>
      </c>
      <c r="O47" s="149" t="s">
        <v>149</v>
      </c>
      <c r="P47" s="149" t="s">
        <v>12</v>
      </c>
      <c r="Q47" s="339" t="s">
        <v>8</v>
      </c>
      <c r="R47" s="149" t="s">
        <v>149</v>
      </c>
      <c r="S47" s="163" t="s">
        <v>12</v>
      </c>
      <c r="U47" s="164"/>
      <c r="V47" s="149" t="s">
        <v>8</v>
      </c>
      <c r="W47" s="149" t="s">
        <v>149</v>
      </c>
      <c r="X47" s="149" t="s">
        <v>12</v>
      </c>
      <c r="Y47" s="339" t="s">
        <v>8</v>
      </c>
      <c r="Z47" s="149" t="s">
        <v>149</v>
      </c>
      <c r="AA47" s="163" t="s">
        <v>12</v>
      </c>
      <c r="AC47" s="164"/>
      <c r="AD47" s="149" t="s">
        <v>8</v>
      </c>
      <c r="AE47" s="149" t="s">
        <v>149</v>
      </c>
      <c r="AF47" s="149" t="s">
        <v>12</v>
      </c>
      <c r="AG47" s="339" t="s">
        <v>8</v>
      </c>
      <c r="AH47" s="149" t="s">
        <v>149</v>
      </c>
      <c r="AI47" s="163" t="s">
        <v>12</v>
      </c>
      <c r="AK47" s="164"/>
      <c r="AL47" s="149" t="s">
        <v>8</v>
      </c>
      <c r="AM47" s="149" t="s">
        <v>149</v>
      </c>
      <c r="AN47" s="149" t="s">
        <v>12</v>
      </c>
      <c r="AO47" s="339" t="s">
        <v>8</v>
      </c>
      <c r="AP47" s="149" t="s">
        <v>149</v>
      </c>
      <c r="AQ47" s="163" t="s">
        <v>12</v>
      </c>
    </row>
    <row r="48" spans="2:43" ht="15" customHeight="1" x14ac:dyDescent="0.25">
      <c r="B48" s="136" t="s">
        <v>223</v>
      </c>
      <c r="C48" s="139"/>
      <c r="D48" s="320"/>
      <c r="E48" s="323"/>
      <c r="F48" s="313"/>
      <c r="G48" s="154"/>
      <c r="H48" s="155">
        <f t="shared" ref="H48:H53" si="0">ROUND((F48/9)*G48,0)</f>
        <v>0</v>
      </c>
      <c r="I48" s="340">
        <f>F48*(1+'Salary Increase %'!$F$52)</f>
        <v>0</v>
      </c>
      <c r="J48" s="154"/>
      <c r="K48" s="156">
        <f t="shared" ref="K48:K53" si="1">ROUND((I48/9)*J48,0)</f>
        <v>0</v>
      </c>
      <c r="M48" s="323"/>
      <c r="N48" s="313"/>
      <c r="O48" s="154"/>
      <c r="P48" s="155">
        <f t="shared" ref="P48:P53" si="2">ROUND((N48/9)*O48,0)</f>
        <v>0</v>
      </c>
      <c r="Q48" s="340">
        <f>N48*(1+'Salary Increase %'!$F$52)</f>
        <v>0</v>
      </c>
      <c r="R48" s="154"/>
      <c r="S48" s="156">
        <f t="shared" ref="S48:S53" si="3">ROUND((Q48/9)*R48,0)</f>
        <v>0</v>
      </c>
      <c r="U48" s="323"/>
      <c r="V48" s="313"/>
      <c r="W48" s="154"/>
      <c r="X48" s="155">
        <f t="shared" ref="X48:X53" si="4">ROUND((V48/9)*W48,0)</f>
        <v>0</v>
      </c>
      <c r="Y48" s="340">
        <f>V48*(1+'Salary Increase %'!$F$52)</f>
        <v>0</v>
      </c>
      <c r="Z48" s="154"/>
      <c r="AA48" s="156">
        <f t="shared" ref="AA48:AA53" si="5">ROUND((Y48/9)*Z48,0)</f>
        <v>0</v>
      </c>
      <c r="AC48" s="323"/>
      <c r="AD48" s="313"/>
      <c r="AE48" s="154"/>
      <c r="AF48" s="155">
        <f t="shared" ref="AF48:AF53" si="6">ROUND((AD48/9)*AE48,0)</f>
        <v>0</v>
      </c>
      <c r="AG48" s="340">
        <f>AD48*(1+'Salary Increase %'!$F$52)</f>
        <v>0</v>
      </c>
      <c r="AH48" s="154"/>
      <c r="AI48" s="156">
        <f t="shared" ref="AI48:AI53" si="7">ROUND((AG48/9)*AH48,0)</f>
        <v>0</v>
      </c>
      <c r="AK48" s="323"/>
      <c r="AL48" s="313"/>
      <c r="AM48" s="154"/>
      <c r="AN48" s="155">
        <f t="shared" ref="AN48:AN53" si="8">ROUND((AL48/9)*AM48,0)</f>
        <v>0</v>
      </c>
      <c r="AO48" s="340">
        <f>AL48*(1+'Salary Increase %'!$F$52)</f>
        <v>0</v>
      </c>
      <c r="AP48" s="154"/>
      <c r="AQ48" s="156">
        <f t="shared" ref="AQ48:AQ53" si="9">ROUND((AO48/9)*AP48,0)</f>
        <v>0</v>
      </c>
    </row>
    <row r="49" spans="2:43" ht="15" hidden="1" customHeight="1" x14ac:dyDescent="0.25">
      <c r="B49" s="136" t="s">
        <v>224</v>
      </c>
      <c r="C49" s="139"/>
      <c r="D49" s="320"/>
      <c r="E49" s="323"/>
      <c r="F49" s="313"/>
      <c r="G49" s="154"/>
      <c r="H49" s="155">
        <f t="shared" si="0"/>
        <v>0</v>
      </c>
      <c r="I49" s="340">
        <f>F49*(1+'Salary Increase %'!$F$52)</f>
        <v>0</v>
      </c>
      <c r="J49" s="154"/>
      <c r="K49" s="156">
        <f t="shared" si="1"/>
        <v>0</v>
      </c>
      <c r="M49" s="323"/>
      <c r="N49" s="313"/>
      <c r="O49" s="154"/>
      <c r="P49" s="155">
        <f t="shared" si="2"/>
        <v>0</v>
      </c>
      <c r="Q49" s="340">
        <f>N49*(1+'Salary Increase %'!$F$52)</f>
        <v>0</v>
      </c>
      <c r="R49" s="154"/>
      <c r="S49" s="156">
        <f t="shared" si="3"/>
        <v>0</v>
      </c>
      <c r="U49" s="323"/>
      <c r="V49" s="313"/>
      <c r="W49" s="154"/>
      <c r="X49" s="155">
        <f t="shared" si="4"/>
        <v>0</v>
      </c>
      <c r="Y49" s="340">
        <f>V49*(1+'Salary Increase %'!$F$52)</f>
        <v>0</v>
      </c>
      <c r="Z49" s="154"/>
      <c r="AA49" s="156">
        <f t="shared" si="5"/>
        <v>0</v>
      </c>
      <c r="AC49" s="323"/>
      <c r="AD49" s="313"/>
      <c r="AE49" s="154"/>
      <c r="AF49" s="155">
        <f t="shared" si="6"/>
        <v>0</v>
      </c>
      <c r="AG49" s="340">
        <f>AD49*(1+'Salary Increase %'!$F$52)</f>
        <v>0</v>
      </c>
      <c r="AH49" s="154"/>
      <c r="AI49" s="156">
        <f t="shared" si="7"/>
        <v>0</v>
      </c>
      <c r="AK49" s="323"/>
      <c r="AL49" s="313"/>
      <c r="AM49" s="154"/>
      <c r="AN49" s="155">
        <f t="shared" si="8"/>
        <v>0</v>
      </c>
      <c r="AO49" s="340">
        <f>AL49*(1+'Salary Increase %'!$F$52)</f>
        <v>0</v>
      </c>
      <c r="AP49" s="154"/>
      <c r="AQ49" s="156">
        <f t="shared" si="9"/>
        <v>0</v>
      </c>
    </row>
    <row r="50" spans="2:43" ht="15" hidden="1" customHeight="1" x14ac:dyDescent="0.25">
      <c r="B50" s="136" t="s">
        <v>225</v>
      </c>
      <c r="C50" s="139"/>
      <c r="D50" s="320"/>
      <c r="E50" s="323"/>
      <c r="F50" s="313"/>
      <c r="G50" s="154"/>
      <c r="H50" s="155">
        <f t="shared" si="0"/>
        <v>0</v>
      </c>
      <c r="I50" s="340">
        <f>F50*(1+'Salary Increase %'!$F$52)</f>
        <v>0</v>
      </c>
      <c r="J50" s="154"/>
      <c r="K50" s="156">
        <f t="shared" si="1"/>
        <v>0</v>
      </c>
      <c r="M50" s="323"/>
      <c r="N50" s="313"/>
      <c r="O50" s="154"/>
      <c r="P50" s="155">
        <f t="shared" si="2"/>
        <v>0</v>
      </c>
      <c r="Q50" s="340">
        <f>N50*(1+'Salary Increase %'!$F$52)</f>
        <v>0</v>
      </c>
      <c r="R50" s="154"/>
      <c r="S50" s="156">
        <f t="shared" si="3"/>
        <v>0</v>
      </c>
      <c r="U50" s="323"/>
      <c r="V50" s="313"/>
      <c r="W50" s="154"/>
      <c r="X50" s="155">
        <f t="shared" si="4"/>
        <v>0</v>
      </c>
      <c r="Y50" s="340">
        <f>V50*(1+'Salary Increase %'!$F$52)</f>
        <v>0</v>
      </c>
      <c r="Z50" s="154"/>
      <c r="AA50" s="156">
        <f t="shared" si="5"/>
        <v>0</v>
      </c>
      <c r="AC50" s="323"/>
      <c r="AD50" s="313"/>
      <c r="AE50" s="154"/>
      <c r="AF50" s="155">
        <f t="shared" si="6"/>
        <v>0</v>
      </c>
      <c r="AG50" s="340">
        <f>AD50*(1+'Salary Increase %'!$F$52)</f>
        <v>0</v>
      </c>
      <c r="AH50" s="154"/>
      <c r="AI50" s="156">
        <f t="shared" si="7"/>
        <v>0</v>
      </c>
      <c r="AK50" s="323"/>
      <c r="AL50" s="313"/>
      <c r="AM50" s="154"/>
      <c r="AN50" s="155">
        <f t="shared" si="8"/>
        <v>0</v>
      </c>
      <c r="AO50" s="340">
        <f>AL50*(1+'Salary Increase %'!$F$52)</f>
        <v>0</v>
      </c>
      <c r="AP50" s="154"/>
      <c r="AQ50" s="156">
        <f t="shared" si="9"/>
        <v>0</v>
      </c>
    </row>
    <row r="51" spans="2:43" ht="15" hidden="1" customHeight="1" x14ac:dyDescent="0.25">
      <c r="B51" s="136" t="s">
        <v>226</v>
      </c>
      <c r="C51" s="139"/>
      <c r="D51" s="320"/>
      <c r="E51" s="323"/>
      <c r="F51" s="313"/>
      <c r="G51" s="154"/>
      <c r="H51" s="155">
        <f t="shared" si="0"/>
        <v>0</v>
      </c>
      <c r="I51" s="340">
        <f>F51*(1+'Salary Increase %'!$F$52)</f>
        <v>0</v>
      </c>
      <c r="J51" s="154"/>
      <c r="K51" s="156">
        <f t="shared" si="1"/>
        <v>0</v>
      </c>
      <c r="M51" s="323"/>
      <c r="N51" s="313"/>
      <c r="O51" s="154"/>
      <c r="P51" s="155">
        <f t="shared" si="2"/>
        <v>0</v>
      </c>
      <c r="Q51" s="340">
        <f>N51*(1+'Salary Increase %'!$F$52)</f>
        <v>0</v>
      </c>
      <c r="R51" s="154"/>
      <c r="S51" s="156">
        <f t="shared" si="3"/>
        <v>0</v>
      </c>
      <c r="U51" s="323"/>
      <c r="V51" s="313"/>
      <c r="W51" s="154"/>
      <c r="X51" s="155">
        <f t="shared" si="4"/>
        <v>0</v>
      </c>
      <c r="Y51" s="340">
        <f>V51*(1+'Salary Increase %'!$F$52)</f>
        <v>0</v>
      </c>
      <c r="Z51" s="154"/>
      <c r="AA51" s="156">
        <f t="shared" si="5"/>
        <v>0</v>
      </c>
      <c r="AC51" s="323"/>
      <c r="AD51" s="313"/>
      <c r="AE51" s="154"/>
      <c r="AF51" s="155">
        <f t="shared" si="6"/>
        <v>0</v>
      </c>
      <c r="AG51" s="340">
        <f>AD51*(1+'Salary Increase %'!$F$52)</f>
        <v>0</v>
      </c>
      <c r="AH51" s="154"/>
      <c r="AI51" s="156">
        <f t="shared" si="7"/>
        <v>0</v>
      </c>
      <c r="AK51" s="323"/>
      <c r="AL51" s="313"/>
      <c r="AM51" s="154"/>
      <c r="AN51" s="155">
        <f t="shared" si="8"/>
        <v>0</v>
      </c>
      <c r="AO51" s="340">
        <f>AL51*(1+'Salary Increase %'!$F$52)</f>
        <v>0</v>
      </c>
      <c r="AP51" s="154"/>
      <c r="AQ51" s="156">
        <f t="shared" si="9"/>
        <v>0</v>
      </c>
    </row>
    <row r="52" spans="2:43" ht="15" hidden="1" customHeight="1" x14ac:dyDescent="0.25">
      <c r="B52" s="136" t="s">
        <v>227</v>
      </c>
      <c r="C52" s="139"/>
      <c r="D52" s="320"/>
      <c r="E52" s="323"/>
      <c r="F52" s="313"/>
      <c r="G52" s="154"/>
      <c r="H52" s="155">
        <f t="shared" si="0"/>
        <v>0</v>
      </c>
      <c r="I52" s="340">
        <f>F52*(1+'Salary Increase %'!$F$52)</f>
        <v>0</v>
      </c>
      <c r="J52" s="154"/>
      <c r="K52" s="156">
        <f t="shared" si="1"/>
        <v>0</v>
      </c>
      <c r="M52" s="323"/>
      <c r="N52" s="313"/>
      <c r="O52" s="154"/>
      <c r="P52" s="155">
        <f t="shared" si="2"/>
        <v>0</v>
      </c>
      <c r="Q52" s="340">
        <f>N52*(1+'Salary Increase %'!$F$52)</f>
        <v>0</v>
      </c>
      <c r="R52" s="154"/>
      <c r="S52" s="156">
        <f t="shared" si="3"/>
        <v>0</v>
      </c>
      <c r="U52" s="323"/>
      <c r="V52" s="313"/>
      <c r="W52" s="154"/>
      <c r="X52" s="155">
        <f t="shared" si="4"/>
        <v>0</v>
      </c>
      <c r="Y52" s="340">
        <f>V52*(1+'Salary Increase %'!$F$52)</f>
        <v>0</v>
      </c>
      <c r="Z52" s="154"/>
      <c r="AA52" s="156">
        <f t="shared" si="5"/>
        <v>0</v>
      </c>
      <c r="AC52" s="323"/>
      <c r="AD52" s="313"/>
      <c r="AE52" s="154"/>
      <c r="AF52" s="155">
        <f t="shared" si="6"/>
        <v>0</v>
      </c>
      <c r="AG52" s="340">
        <f>AD52*(1+'Salary Increase %'!$F$52)</f>
        <v>0</v>
      </c>
      <c r="AH52" s="154"/>
      <c r="AI52" s="156">
        <f t="shared" si="7"/>
        <v>0</v>
      </c>
      <c r="AK52" s="323"/>
      <c r="AL52" s="313"/>
      <c r="AM52" s="154"/>
      <c r="AN52" s="155">
        <f t="shared" si="8"/>
        <v>0</v>
      </c>
      <c r="AO52" s="340">
        <f>AL52*(1+'Salary Increase %'!$F$52)</f>
        <v>0</v>
      </c>
      <c r="AP52" s="154"/>
      <c r="AQ52" s="156">
        <f t="shared" si="9"/>
        <v>0</v>
      </c>
    </row>
    <row r="53" spans="2:43" ht="15" hidden="1" customHeight="1" x14ac:dyDescent="0.25">
      <c r="B53" s="136" t="s">
        <v>258</v>
      </c>
      <c r="C53" s="139"/>
      <c r="D53" s="320"/>
      <c r="E53" s="323"/>
      <c r="F53" s="313"/>
      <c r="G53" s="154"/>
      <c r="H53" s="155">
        <f t="shared" si="0"/>
        <v>0</v>
      </c>
      <c r="I53" s="340">
        <f>F53*(1+'Salary Increase %'!$F$52)</f>
        <v>0</v>
      </c>
      <c r="J53" s="154"/>
      <c r="K53" s="156">
        <f t="shared" si="1"/>
        <v>0</v>
      </c>
      <c r="M53" s="323"/>
      <c r="N53" s="313"/>
      <c r="O53" s="154"/>
      <c r="P53" s="155">
        <f t="shared" si="2"/>
        <v>0</v>
      </c>
      <c r="Q53" s="340">
        <f>N53*(1+'Salary Increase %'!$F$52)</f>
        <v>0</v>
      </c>
      <c r="R53" s="154"/>
      <c r="S53" s="156">
        <f t="shared" si="3"/>
        <v>0</v>
      </c>
      <c r="U53" s="323"/>
      <c r="V53" s="313"/>
      <c r="W53" s="154"/>
      <c r="X53" s="155">
        <f t="shared" si="4"/>
        <v>0</v>
      </c>
      <c r="Y53" s="340">
        <f>V53*(1+'Salary Increase %'!$F$52)</f>
        <v>0</v>
      </c>
      <c r="Z53" s="154"/>
      <c r="AA53" s="156">
        <f t="shared" si="5"/>
        <v>0</v>
      </c>
      <c r="AC53" s="323"/>
      <c r="AD53" s="313"/>
      <c r="AE53" s="154"/>
      <c r="AF53" s="155">
        <f t="shared" si="6"/>
        <v>0</v>
      </c>
      <c r="AG53" s="340">
        <f>AD53*(1+'Salary Increase %'!$F$52)</f>
        <v>0</v>
      </c>
      <c r="AH53" s="154"/>
      <c r="AI53" s="156">
        <f t="shared" si="7"/>
        <v>0</v>
      </c>
      <c r="AK53" s="323"/>
      <c r="AL53" s="313"/>
      <c r="AM53" s="154"/>
      <c r="AN53" s="155">
        <f t="shared" si="8"/>
        <v>0</v>
      </c>
      <c r="AO53" s="340">
        <f>AL53*(1+'Salary Increase %'!$F$52)</f>
        <v>0</v>
      </c>
      <c r="AP53" s="154"/>
      <c r="AQ53" s="156">
        <f t="shared" si="9"/>
        <v>0</v>
      </c>
    </row>
    <row r="54" spans="2:43" ht="15" customHeight="1" x14ac:dyDescent="0.25">
      <c r="B54" s="136"/>
      <c r="C54" s="139"/>
      <c r="D54" s="320"/>
      <c r="E54" s="323"/>
      <c r="F54" s="143"/>
      <c r="G54" s="141"/>
      <c r="H54" s="157"/>
      <c r="I54" s="338"/>
      <c r="J54" s="141"/>
      <c r="K54" s="158"/>
      <c r="M54" s="323"/>
      <c r="N54" s="143"/>
      <c r="O54" s="141"/>
      <c r="P54" s="157"/>
      <c r="Q54" s="338"/>
      <c r="R54" s="141"/>
      <c r="S54" s="158"/>
      <c r="U54" s="323"/>
      <c r="V54" s="143"/>
      <c r="W54" s="141"/>
      <c r="X54" s="157"/>
      <c r="Y54" s="338"/>
      <c r="Z54" s="141"/>
      <c r="AA54" s="158"/>
      <c r="AC54" s="323"/>
      <c r="AD54" s="143"/>
      <c r="AE54" s="141"/>
      <c r="AF54" s="157"/>
      <c r="AG54" s="338"/>
      <c r="AH54" s="141"/>
      <c r="AI54" s="158"/>
      <c r="AK54" s="323"/>
      <c r="AL54" s="143"/>
      <c r="AM54" s="141"/>
      <c r="AN54" s="157"/>
      <c r="AO54" s="338"/>
      <c r="AP54" s="141"/>
      <c r="AQ54" s="158"/>
    </row>
    <row r="55" spans="2:43" ht="15" customHeight="1" x14ac:dyDescent="0.25">
      <c r="B55" s="159" t="s">
        <v>0</v>
      </c>
      <c r="C55" s="139"/>
      <c r="D55" s="320"/>
      <c r="E55" s="323"/>
      <c r="F55" s="143"/>
      <c r="G55" s="141"/>
      <c r="H55" s="155">
        <f>SUM(H48:H54)</f>
        <v>0</v>
      </c>
      <c r="I55" s="338"/>
      <c r="J55" s="141"/>
      <c r="K55" s="156">
        <f>SUM(K48:K54)</f>
        <v>0</v>
      </c>
      <c r="M55" s="323"/>
      <c r="N55" s="143"/>
      <c r="O55" s="141"/>
      <c r="P55" s="155">
        <f>SUM(P48:P54)</f>
        <v>0</v>
      </c>
      <c r="Q55" s="338"/>
      <c r="R55" s="141"/>
      <c r="S55" s="156">
        <f>SUM(S48:S54)</f>
        <v>0</v>
      </c>
      <c r="U55" s="323"/>
      <c r="V55" s="143"/>
      <c r="W55" s="141"/>
      <c r="X55" s="155">
        <f>SUM(X48:X54)</f>
        <v>0</v>
      </c>
      <c r="Y55" s="338"/>
      <c r="Z55" s="141"/>
      <c r="AA55" s="156">
        <f>SUM(AA48:AA54)</f>
        <v>0</v>
      </c>
      <c r="AC55" s="323"/>
      <c r="AD55" s="143"/>
      <c r="AE55" s="141"/>
      <c r="AF55" s="155">
        <f>SUM(AF48:AF54)</f>
        <v>0</v>
      </c>
      <c r="AG55" s="338"/>
      <c r="AH55" s="141"/>
      <c r="AI55" s="156">
        <f>SUM(AI48:AI54)</f>
        <v>0</v>
      </c>
      <c r="AK55" s="323"/>
      <c r="AL55" s="143"/>
      <c r="AM55" s="141"/>
      <c r="AN55" s="155">
        <f>SUM(AN48:AN54)</f>
        <v>0</v>
      </c>
      <c r="AO55" s="338"/>
      <c r="AP55" s="141"/>
      <c r="AQ55" s="156">
        <f>SUM(AQ48:AQ54)</f>
        <v>0</v>
      </c>
    </row>
    <row r="56" spans="2:43" ht="15" customHeight="1" x14ac:dyDescent="0.25">
      <c r="B56" s="152"/>
      <c r="C56" s="137"/>
      <c r="D56" s="143"/>
      <c r="E56" s="140"/>
      <c r="F56" s="143"/>
      <c r="G56" s="141"/>
      <c r="H56" s="142"/>
      <c r="I56" s="338"/>
      <c r="J56" s="141"/>
      <c r="K56" s="144"/>
      <c r="M56" s="140"/>
      <c r="N56" s="143"/>
      <c r="O56" s="141"/>
      <c r="P56" s="142"/>
      <c r="Q56" s="338"/>
      <c r="R56" s="141"/>
      <c r="S56" s="144"/>
      <c r="U56" s="140"/>
      <c r="V56" s="143"/>
      <c r="W56" s="141"/>
      <c r="X56" s="142"/>
      <c r="Y56" s="338"/>
      <c r="Z56" s="141"/>
      <c r="AA56" s="144"/>
      <c r="AC56" s="140"/>
      <c r="AD56" s="143"/>
      <c r="AE56" s="141"/>
      <c r="AF56" s="142"/>
      <c r="AG56" s="338"/>
      <c r="AH56" s="141"/>
      <c r="AI56" s="144"/>
      <c r="AK56" s="140"/>
      <c r="AL56" s="143"/>
      <c r="AM56" s="141"/>
      <c r="AN56" s="142"/>
      <c r="AO56" s="338"/>
      <c r="AP56" s="141"/>
      <c r="AQ56" s="144"/>
    </row>
    <row r="57" spans="2:43" ht="15" customHeight="1" x14ac:dyDescent="0.25">
      <c r="B57" s="145" t="str">
        <f>B119</f>
        <v>Postdoctoral Fellows</v>
      </c>
      <c r="C57" s="146"/>
      <c r="D57" s="173"/>
      <c r="E57" s="148"/>
      <c r="F57" s="166" t="s">
        <v>8</v>
      </c>
      <c r="G57" s="149" t="s">
        <v>149</v>
      </c>
      <c r="H57" s="150" t="s">
        <v>12</v>
      </c>
      <c r="I57" s="339" t="s">
        <v>8</v>
      </c>
      <c r="J57" s="149" t="s">
        <v>149</v>
      </c>
      <c r="K57" s="151" t="s">
        <v>12</v>
      </c>
      <c r="M57" s="148"/>
      <c r="N57" s="166" t="s">
        <v>8</v>
      </c>
      <c r="O57" s="149" t="s">
        <v>149</v>
      </c>
      <c r="P57" s="150" t="s">
        <v>12</v>
      </c>
      <c r="Q57" s="339" t="s">
        <v>8</v>
      </c>
      <c r="R57" s="149" t="s">
        <v>149</v>
      </c>
      <c r="S57" s="151" t="s">
        <v>12</v>
      </c>
      <c r="U57" s="148"/>
      <c r="V57" s="166" t="s">
        <v>8</v>
      </c>
      <c r="W57" s="149" t="s">
        <v>149</v>
      </c>
      <c r="X57" s="150" t="s">
        <v>12</v>
      </c>
      <c r="Y57" s="339" t="s">
        <v>8</v>
      </c>
      <c r="Z57" s="149" t="s">
        <v>149</v>
      </c>
      <c r="AA57" s="151" t="s">
        <v>12</v>
      </c>
      <c r="AC57" s="148"/>
      <c r="AD57" s="166" t="s">
        <v>8</v>
      </c>
      <c r="AE57" s="149" t="s">
        <v>149</v>
      </c>
      <c r="AF57" s="150" t="s">
        <v>12</v>
      </c>
      <c r="AG57" s="339" t="s">
        <v>8</v>
      </c>
      <c r="AH57" s="149" t="s">
        <v>149</v>
      </c>
      <c r="AI57" s="151" t="s">
        <v>12</v>
      </c>
      <c r="AK57" s="148"/>
      <c r="AL57" s="166" t="s">
        <v>8</v>
      </c>
      <c r="AM57" s="149" t="s">
        <v>149</v>
      </c>
      <c r="AN57" s="150" t="s">
        <v>12</v>
      </c>
      <c r="AO57" s="339" t="s">
        <v>8</v>
      </c>
      <c r="AP57" s="149" t="s">
        <v>149</v>
      </c>
      <c r="AQ57" s="151" t="s">
        <v>12</v>
      </c>
    </row>
    <row r="58" spans="2:43" ht="15" customHeight="1" x14ac:dyDescent="0.25">
      <c r="B58" s="152" t="s">
        <v>110</v>
      </c>
      <c r="C58" s="165"/>
      <c r="D58" s="322"/>
      <c r="E58" s="140"/>
      <c r="F58" s="313"/>
      <c r="G58" s="154"/>
      <c r="H58" s="155">
        <f>ROUND(F58/12*G58,0)</f>
        <v>0</v>
      </c>
      <c r="I58" s="340">
        <f>F58*(1+'Salary Increase %'!$F$52)</f>
        <v>0</v>
      </c>
      <c r="J58" s="154"/>
      <c r="K58" s="156">
        <f>ROUND(I58/12*J58,0)</f>
        <v>0</v>
      </c>
      <c r="M58" s="140"/>
      <c r="N58" s="313"/>
      <c r="O58" s="154"/>
      <c r="P58" s="155">
        <f>ROUND(N58/12*O58,0)</f>
        <v>0</v>
      </c>
      <c r="Q58" s="340">
        <f>N58*(1+'Salary Increase %'!$F$52)</f>
        <v>0</v>
      </c>
      <c r="R58" s="154"/>
      <c r="S58" s="156">
        <f>ROUND(Q58/12*R58,0)</f>
        <v>0</v>
      </c>
      <c r="U58" s="140"/>
      <c r="V58" s="313"/>
      <c r="W58" s="154"/>
      <c r="X58" s="155">
        <f>ROUND(V58/12*W58,0)</f>
        <v>0</v>
      </c>
      <c r="Y58" s="340">
        <f>V58*(1+'Salary Increase %'!$F$52)</f>
        <v>0</v>
      </c>
      <c r="Z58" s="154"/>
      <c r="AA58" s="156">
        <f>ROUND(Y58/12*Z58,0)</f>
        <v>0</v>
      </c>
      <c r="AC58" s="140"/>
      <c r="AD58" s="313"/>
      <c r="AE58" s="154"/>
      <c r="AF58" s="155">
        <f>ROUND(AD58/12*AE58,0)</f>
        <v>0</v>
      </c>
      <c r="AG58" s="340">
        <f>AD58*(1+'Salary Increase %'!$F$52)</f>
        <v>0</v>
      </c>
      <c r="AH58" s="154"/>
      <c r="AI58" s="156">
        <f>ROUND(AG58/12*AH58,0)</f>
        <v>0</v>
      </c>
      <c r="AK58" s="140"/>
      <c r="AL58" s="313"/>
      <c r="AM58" s="154"/>
      <c r="AN58" s="155">
        <f>ROUND(AL58/12*AM58,0)</f>
        <v>0</v>
      </c>
      <c r="AO58" s="340">
        <f>AL58*(1+'Salary Increase %'!$F$52)</f>
        <v>0</v>
      </c>
      <c r="AP58" s="154"/>
      <c r="AQ58" s="156">
        <f>ROUND(AO58/12*AP58,0)</f>
        <v>0</v>
      </c>
    </row>
    <row r="59" spans="2:43" ht="15" hidden="1" customHeight="1" x14ac:dyDescent="0.25">
      <c r="B59" s="152" t="s">
        <v>111</v>
      </c>
      <c r="C59" s="137"/>
      <c r="D59" s="143"/>
      <c r="E59" s="140"/>
      <c r="F59" s="313"/>
      <c r="G59" s="154"/>
      <c r="H59" s="155">
        <f>ROUND(F59/12*G59,0)</f>
        <v>0</v>
      </c>
      <c r="I59" s="340">
        <f>F59*(1+'Salary Increase %'!$F$52)</f>
        <v>0</v>
      </c>
      <c r="J59" s="154"/>
      <c r="K59" s="156">
        <f>ROUND(I59/12*J59,0)</f>
        <v>0</v>
      </c>
      <c r="M59" s="140"/>
      <c r="N59" s="313"/>
      <c r="O59" s="154"/>
      <c r="P59" s="155">
        <f>ROUND(N59/12*O59,0)</f>
        <v>0</v>
      </c>
      <c r="Q59" s="340">
        <f>N59*(1+'Salary Increase %'!$F$52)</f>
        <v>0</v>
      </c>
      <c r="R59" s="154"/>
      <c r="S59" s="156">
        <f>ROUND(Q59/12*R59,0)</f>
        <v>0</v>
      </c>
      <c r="U59" s="140"/>
      <c r="V59" s="313"/>
      <c r="W59" s="154"/>
      <c r="X59" s="155">
        <f>ROUND(V59/12*W59,0)</f>
        <v>0</v>
      </c>
      <c r="Y59" s="340">
        <f>V59*(1+'Salary Increase %'!$F$52)</f>
        <v>0</v>
      </c>
      <c r="Z59" s="154"/>
      <c r="AA59" s="156">
        <f>ROUND(Y59/12*Z59,0)</f>
        <v>0</v>
      </c>
      <c r="AC59" s="140"/>
      <c r="AD59" s="313"/>
      <c r="AE59" s="154"/>
      <c r="AF59" s="155">
        <f>ROUND(AD59/12*AE59,0)</f>
        <v>0</v>
      </c>
      <c r="AG59" s="340">
        <f>AD59*(1+'Salary Increase %'!$F$52)</f>
        <v>0</v>
      </c>
      <c r="AH59" s="154"/>
      <c r="AI59" s="156">
        <f>ROUND(AG59/12*AH59,0)</f>
        <v>0</v>
      </c>
      <c r="AK59" s="140"/>
      <c r="AL59" s="313"/>
      <c r="AM59" s="154"/>
      <c r="AN59" s="155">
        <f>ROUND(AL59/12*AM59,0)</f>
        <v>0</v>
      </c>
      <c r="AO59" s="340">
        <f>AL59*(1+'Salary Increase %'!$F$52)</f>
        <v>0</v>
      </c>
      <c r="AP59" s="154"/>
      <c r="AQ59" s="156">
        <f>ROUND(AO59/12*AP59,0)</f>
        <v>0</v>
      </c>
    </row>
    <row r="60" spans="2:43" ht="15" hidden="1" customHeight="1" x14ac:dyDescent="0.25">
      <c r="B60" s="152" t="s">
        <v>221</v>
      </c>
      <c r="C60" s="137"/>
      <c r="D60" s="143"/>
      <c r="E60" s="140"/>
      <c r="F60" s="313"/>
      <c r="G60" s="154"/>
      <c r="H60" s="155">
        <f>ROUND(F60/12*G60,0)</f>
        <v>0</v>
      </c>
      <c r="I60" s="340">
        <f>F60*(1+'Salary Increase %'!$F$52)</f>
        <v>0</v>
      </c>
      <c r="J60" s="154"/>
      <c r="K60" s="156">
        <f>ROUND(I60/12*J60,0)</f>
        <v>0</v>
      </c>
      <c r="M60" s="140"/>
      <c r="N60" s="313"/>
      <c r="O60" s="154"/>
      <c r="P60" s="155">
        <f>ROUND(N60/12*O60,0)</f>
        <v>0</v>
      </c>
      <c r="Q60" s="340">
        <f>N60*(1+'Salary Increase %'!$F$52)</f>
        <v>0</v>
      </c>
      <c r="R60" s="154"/>
      <c r="S60" s="156">
        <f>ROUND(Q60/12*R60,0)</f>
        <v>0</v>
      </c>
      <c r="U60" s="140"/>
      <c r="V60" s="313"/>
      <c r="W60" s="154"/>
      <c r="X60" s="155">
        <f>ROUND(V60/12*W60,0)</f>
        <v>0</v>
      </c>
      <c r="Y60" s="340">
        <f>V60*(1+'Salary Increase %'!$F$52)</f>
        <v>0</v>
      </c>
      <c r="Z60" s="154"/>
      <c r="AA60" s="156">
        <f>ROUND(Y60/12*Z60,0)</f>
        <v>0</v>
      </c>
      <c r="AC60" s="140"/>
      <c r="AD60" s="313"/>
      <c r="AE60" s="154"/>
      <c r="AF60" s="155">
        <f>ROUND(AD60/12*AE60,0)</f>
        <v>0</v>
      </c>
      <c r="AG60" s="340">
        <f>AD60*(1+'Salary Increase %'!$F$52)</f>
        <v>0</v>
      </c>
      <c r="AH60" s="154"/>
      <c r="AI60" s="156">
        <f>ROUND(AG60/12*AH60,0)</f>
        <v>0</v>
      </c>
      <c r="AK60" s="140"/>
      <c r="AL60" s="313"/>
      <c r="AM60" s="154"/>
      <c r="AN60" s="155">
        <f>ROUND(AL60/12*AM60,0)</f>
        <v>0</v>
      </c>
      <c r="AO60" s="340">
        <f>AL60*(1+'Salary Increase %'!$F$52)</f>
        <v>0</v>
      </c>
      <c r="AP60" s="154"/>
      <c r="AQ60" s="156">
        <f>ROUND(AO60/12*AP60,0)</f>
        <v>0</v>
      </c>
    </row>
    <row r="61" spans="2:43" ht="15" hidden="1" customHeight="1" x14ac:dyDescent="0.25">
      <c r="B61" s="152" t="s">
        <v>222</v>
      </c>
      <c r="C61" s="137"/>
      <c r="D61" s="143"/>
      <c r="E61" s="140"/>
      <c r="F61" s="313"/>
      <c r="G61" s="154"/>
      <c r="H61" s="155">
        <f>ROUND(F61/12*G61,0)</f>
        <v>0</v>
      </c>
      <c r="I61" s="340">
        <f>F61*(1+'Salary Increase %'!$F$52)</f>
        <v>0</v>
      </c>
      <c r="J61" s="154"/>
      <c r="K61" s="156">
        <f>ROUND(I61/12*J61,0)</f>
        <v>0</v>
      </c>
      <c r="M61" s="140"/>
      <c r="N61" s="313"/>
      <c r="O61" s="154"/>
      <c r="P61" s="155">
        <f>ROUND(N61/12*O61,0)</f>
        <v>0</v>
      </c>
      <c r="Q61" s="340">
        <f>N61*(1+'Salary Increase %'!$F$52)</f>
        <v>0</v>
      </c>
      <c r="R61" s="154"/>
      <c r="S61" s="156">
        <f>ROUND(Q61/12*R61,0)</f>
        <v>0</v>
      </c>
      <c r="U61" s="140"/>
      <c r="V61" s="313"/>
      <c r="W61" s="154"/>
      <c r="X61" s="155">
        <f>ROUND(V61/12*W61,0)</f>
        <v>0</v>
      </c>
      <c r="Y61" s="340">
        <f>V61*(1+'Salary Increase %'!$F$52)</f>
        <v>0</v>
      </c>
      <c r="Z61" s="154"/>
      <c r="AA61" s="156">
        <f>ROUND(Y61/12*Z61,0)</f>
        <v>0</v>
      </c>
      <c r="AC61" s="140"/>
      <c r="AD61" s="313"/>
      <c r="AE61" s="154"/>
      <c r="AF61" s="155">
        <f>ROUND(AD61/12*AE61,0)</f>
        <v>0</v>
      </c>
      <c r="AG61" s="340">
        <f>AD61*(1+'Salary Increase %'!$F$52)</f>
        <v>0</v>
      </c>
      <c r="AH61" s="154"/>
      <c r="AI61" s="156">
        <f>ROUND(AG61/12*AH61,0)</f>
        <v>0</v>
      </c>
      <c r="AK61" s="140"/>
      <c r="AL61" s="313"/>
      <c r="AM61" s="154"/>
      <c r="AN61" s="155">
        <f>ROUND(AL61/12*AM61,0)</f>
        <v>0</v>
      </c>
      <c r="AO61" s="340">
        <f>AL61*(1+'Salary Increase %'!$F$52)</f>
        <v>0</v>
      </c>
      <c r="AP61" s="154"/>
      <c r="AQ61" s="156">
        <f>ROUND(AO61/12*AP61,0)</f>
        <v>0</v>
      </c>
    </row>
    <row r="62" spans="2:43" ht="15" customHeight="1" x14ac:dyDescent="0.25">
      <c r="B62" s="152"/>
      <c r="C62" s="137"/>
      <c r="D62" s="143"/>
      <c r="E62" s="140"/>
      <c r="F62" s="124"/>
      <c r="G62" s="141"/>
      <c r="H62" s="157"/>
      <c r="I62" s="338"/>
      <c r="J62" s="142"/>
      <c r="K62" s="158"/>
      <c r="M62" s="140"/>
      <c r="N62" s="124"/>
      <c r="O62" s="141"/>
      <c r="P62" s="157"/>
      <c r="Q62" s="338"/>
      <c r="R62" s="142"/>
      <c r="S62" s="158"/>
      <c r="U62" s="140"/>
      <c r="V62" s="124"/>
      <c r="W62" s="141"/>
      <c r="X62" s="157"/>
      <c r="Y62" s="338"/>
      <c r="Z62" s="142"/>
      <c r="AA62" s="158"/>
      <c r="AC62" s="140"/>
      <c r="AD62" s="124"/>
      <c r="AE62" s="141"/>
      <c r="AF62" s="157"/>
      <c r="AG62" s="338"/>
      <c r="AH62" s="142"/>
      <c r="AI62" s="158"/>
      <c r="AK62" s="140"/>
      <c r="AL62" s="124"/>
      <c r="AM62" s="141"/>
      <c r="AN62" s="157"/>
      <c r="AO62" s="338"/>
      <c r="AP62" s="142"/>
      <c r="AQ62" s="158"/>
    </row>
    <row r="63" spans="2:43" ht="15" customHeight="1" x14ac:dyDescent="0.25">
      <c r="B63" s="159" t="s">
        <v>112</v>
      </c>
      <c r="C63" s="137"/>
      <c r="D63" s="143"/>
      <c r="E63" s="140"/>
      <c r="F63" s="124"/>
      <c r="G63" s="141"/>
      <c r="H63" s="155">
        <f>SUM(H58:H62)</f>
        <v>0</v>
      </c>
      <c r="I63" s="338"/>
      <c r="J63" s="141"/>
      <c r="K63" s="156">
        <f>SUM(K58:K62)</f>
        <v>0</v>
      </c>
      <c r="M63" s="140"/>
      <c r="N63" s="124"/>
      <c r="O63" s="141"/>
      <c r="P63" s="155">
        <f>SUM(P58:P62)</f>
        <v>0</v>
      </c>
      <c r="Q63" s="338"/>
      <c r="R63" s="141"/>
      <c r="S63" s="156">
        <f>SUM(S58:S62)</f>
        <v>0</v>
      </c>
      <c r="U63" s="140"/>
      <c r="V63" s="124"/>
      <c r="W63" s="141"/>
      <c r="X63" s="155">
        <f>SUM(X58:X62)</f>
        <v>0</v>
      </c>
      <c r="Y63" s="338"/>
      <c r="Z63" s="141"/>
      <c r="AA63" s="156">
        <f>SUM(AA58:AA62)</f>
        <v>0</v>
      </c>
      <c r="AC63" s="140"/>
      <c r="AD63" s="124"/>
      <c r="AE63" s="141"/>
      <c r="AF63" s="155">
        <f>SUM(AF58:AF62)</f>
        <v>0</v>
      </c>
      <c r="AG63" s="338"/>
      <c r="AH63" s="141"/>
      <c r="AI63" s="156">
        <f>SUM(AI58:AI62)</f>
        <v>0</v>
      </c>
      <c r="AK63" s="140"/>
      <c r="AL63" s="124"/>
      <c r="AM63" s="141"/>
      <c r="AN63" s="155">
        <f>SUM(AN58:AN62)</f>
        <v>0</v>
      </c>
      <c r="AO63" s="338"/>
      <c r="AP63" s="141"/>
      <c r="AQ63" s="156">
        <f>SUM(AQ58:AQ62)</f>
        <v>0</v>
      </c>
    </row>
    <row r="64" spans="2:43" ht="15" customHeight="1" x14ac:dyDescent="0.25">
      <c r="B64" s="152"/>
      <c r="C64" s="137"/>
      <c r="D64" s="143"/>
      <c r="E64" s="140"/>
      <c r="F64" s="124"/>
      <c r="G64" s="141"/>
      <c r="H64" s="142"/>
      <c r="I64" s="338"/>
      <c r="J64" s="141"/>
      <c r="K64" s="144"/>
      <c r="M64" s="140"/>
      <c r="N64" s="124"/>
      <c r="O64" s="141"/>
      <c r="P64" s="142"/>
      <c r="Q64" s="338"/>
      <c r="R64" s="141"/>
      <c r="S64" s="144"/>
      <c r="U64" s="140"/>
      <c r="V64" s="124"/>
      <c r="W64" s="141"/>
      <c r="X64" s="142"/>
      <c r="Y64" s="338"/>
      <c r="Z64" s="141"/>
      <c r="AA64" s="144"/>
      <c r="AC64" s="140"/>
      <c r="AD64" s="124"/>
      <c r="AE64" s="141"/>
      <c r="AF64" s="142"/>
      <c r="AG64" s="338"/>
      <c r="AH64" s="141"/>
      <c r="AI64" s="144"/>
      <c r="AK64" s="140"/>
      <c r="AL64" s="124"/>
      <c r="AM64" s="141"/>
      <c r="AN64" s="142"/>
      <c r="AO64" s="338"/>
      <c r="AP64" s="141"/>
      <c r="AQ64" s="144"/>
    </row>
    <row r="65" spans="2:43" x14ac:dyDescent="0.25">
      <c r="B65" s="145" t="str">
        <f>B120</f>
        <v>Undergraduate Students Academic Year</v>
      </c>
      <c r="C65" s="146"/>
      <c r="D65" s="173"/>
      <c r="E65" s="148" t="s">
        <v>138</v>
      </c>
      <c r="F65" s="166" t="s">
        <v>113</v>
      </c>
      <c r="G65" s="167" t="s">
        <v>150</v>
      </c>
      <c r="H65" s="150" t="s">
        <v>12</v>
      </c>
      <c r="I65" s="341" t="s">
        <v>113</v>
      </c>
      <c r="J65" s="167" t="s">
        <v>150</v>
      </c>
      <c r="K65" s="151" t="s">
        <v>12</v>
      </c>
      <c r="M65" s="148" t="s">
        <v>138</v>
      </c>
      <c r="N65" s="166" t="s">
        <v>113</v>
      </c>
      <c r="O65" s="167" t="s">
        <v>150</v>
      </c>
      <c r="P65" s="150" t="s">
        <v>12</v>
      </c>
      <c r="Q65" s="341" t="s">
        <v>113</v>
      </c>
      <c r="R65" s="167" t="s">
        <v>150</v>
      </c>
      <c r="S65" s="151" t="s">
        <v>12</v>
      </c>
      <c r="U65" s="148" t="s">
        <v>138</v>
      </c>
      <c r="V65" s="166" t="s">
        <v>113</v>
      </c>
      <c r="W65" s="167" t="s">
        <v>150</v>
      </c>
      <c r="X65" s="150" t="s">
        <v>12</v>
      </c>
      <c r="Y65" s="341" t="s">
        <v>113</v>
      </c>
      <c r="Z65" s="167" t="s">
        <v>150</v>
      </c>
      <c r="AA65" s="151" t="s">
        <v>12</v>
      </c>
      <c r="AC65" s="148" t="s">
        <v>138</v>
      </c>
      <c r="AD65" s="166" t="s">
        <v>113</v>
      </c>
      <c r="AE65" s="167" t="s">
        <v>150</v>
      </c>
      <c r="AF65" s="150" t="s">
        <v>12</v>
      </c>
      <c r="AG65" s="341" t="s">
        <v>113</v>
      </c>
      <c r="AH65" s="167" t="s">
        <v>150</v>
      </c>
      <c r="AI65" s="151" t="s">
        <v>12</v>
      </c>
      <c r="AK65" s="148" t="s">
        <v>138</v>
      </c>
      <c r="AL65" s="166" t="s">
        <v>113</v>
      </c>
      <c r="AM65" s="167" t="s">
        <v>150</v>
      </c>
      <c r="AN65" s="150" t="s">
        <v>12</v>
      </c>
      <c r="AO65" s="341" t="s">
        <v>113</v>
      </c>
      <c r="AP65" s="167" t="s">
        <v>150</v>
      </c>
      <c r="AQ65" s="151" t="s">
        <v>12</v>
      </c>
    </row>
    <row r="66" spans="2:43" x14ac:dyDescent="0.25">
      <c r="B66" s="136" t="s">
        <v>260</v>
      </c>
      <c r="C66" s="168"/>
      <c r="D66" s="177"/>
      <c r="E66" s="324"/>
      <c r="F66" s="314"/>
      <c r="G66" s="154"/>
      <c r="H66" s="155">
        <f>ROUND(F66*G66*E66,0)</f>
        <v>0</v>
      </c>
      <c r="I66" s="342">
        <f>F66</f>
        <v>0</v>
      </c>
      <c r="J66" s="154"/>
      <c r="K66" s="156">
        <f>ROUND(I66*J66*E66,0)</f>
        <v>0</v>
      </c>
      <c r="M66" s="324"/>
      <c r="N66" s="314"/>
      <c r="O66" s="154"/>
      <c r="P66" s="155">
        <f>ROUND(N66*O66*M66,0)</f>
        <v>0</v>
      </c>
      <c r="Q66" s="342">
        <f>N66</f>
        <v>0</v>
      </c>
      <c r="R66" s="154"/>
      <c r="S66" s="156">
        <f>ROUND(Q66*R66*M66,0)</f>
        <v>0</v>
      </c>
      <c r="U66" s="324"/>
      <c r="V66" s="314"/>
      <c r="W66" s="154"/>
      <c r="X66" s="155">
        <f>ROUND(V66*W66*U66,0)</f>
        <v>0</v>
      </c>
      <c r="Y66" s="342">
        <f>V66</f>
        <v>0</v>
      </c>
      <c r="Z66" s="154"/>
      <c r="AA66" s="156">
        <f>ROUND(Y66*Z66*U66,0)</f>
        <v>0</v>
      </c>
      <c r="AC66" s="324"/>
      <c r="AD66" s="314"/>
      <c r="AE66" s="154"/>
      <c r="AF66" s="155">
        <f>ROUND(AD66*AE66*AC66,0)</f>
        <v>0</v>
      </c>
      <c r="AG66" s="342">
        <f>AD66</f>
        <v>0</v>
      </c>
      <c r="AH66" s="154"/>
      <c r="AI66" s="156">
        <f>ROUND(AG66*AH66*AC66,0)</f>
        <v>0</v>
      </c>
      <c r="AK66" s="324"/>
      <c r="AL66" s="314"/>
      <c r="AM66" s="154"/>
      <c r="AN66" s="155">
        <f>ROUND(AL66*AM66*AK66,0)</f>
        <v>0</v>
      </c>
      <c r="AO66" s="342">
        <f>AL66</f>
        <v>0</v>
      </c>
      <c r="AP66" s="154"/>
      <c r="AQ66" s="156">
        <f>ROUND(AO66*AP66*AK66,0)</f>
        <v>0</v>
      </c>
    </row>
    <row r="67" spans="2:43" hidden="1" x14ac:dyDescent="0.25">
      <c r="B67" s="136" t="s">
        <v>261</v>
      </c>
      <c r="C67" s="168"/>
      <c r="D67" s="177"/>
      <c r="E67" s="324"/>
      <c r="F67" s="314"/>
      <c r="G67" s="154"/>
      <c r="H67" s="155">
        <f>ROUND(F67*G67*E67,0)</f>
        <v>0</v>
      </c>
      <c r="I67" s="342">
        <f>F67</f>
        <v>0</v>
      </c>
      <c r="J67" s="154"/>
      <c r="K67" s="156">
        <f>ROUND(I67*J67*E67,0)</f>
        <v>0</v>
      </c>
      <c r="M67" s="324"/>
      <c r="N67" s="314"/>
      <c r="O67" s="154"/>
      <c r="P67" s="155">
        <f>ROUND(N67*O67*M67,0)</f>
        <v>0</v>
      </c>
      <c r="Q67" s="342">
        <f>N67</f>
        <v>0</v>
      </c>
      <c r="R67" s="154"/>
      <c r="S67" s="156">
        <f>ROUND(Q67*R67*M67,0)</f>
        <v>0</v>
      </c>
      <c r="U67" s="324"/>
      <c r="V67" s="314"/>
      <c r="W67" s="154"/>
      <c r="X67" s="155">
        <f>ROUND(V67*W67*U67,0)</f>
        <v>0</v>
      </c>
      <c r="Y67" s="342">
        <f>V67</f>
        <v>0</v>
      </c>
      <c r="Z67" s="154"/>
      <c r="AA67" s="156">
        <f>ROUND(Y67*Z67*U67,0)</f>
        <v>0</v>
      </c>
      <c r="AC67" s="324"/>
      <c r="AD67" s="314"/>
      <c r="AE67" s="154"/>
      <c r="AF67" s="155">
        <f>ROUND(AD67*AE67*AC67,0)</f>
        <v>0</v>
      </c>
      <c r="AG67" s="342">
        <f>AD67</f>
        <v>0</v>
      </c>
      <c r="AH67" s="154"/>
      <c r="AI67" s="156">
        <f>ROUND(AG67*AH67*AC67,0)</f>
        <v>0</v>
      </c>
      <c r="AK67" s="324"/>
      <c r="AL67" s="314"/>
      <c r="AM67" s="154"/>
      <c r="AN67" s="155">
        <f>ROUND(AL67*AM67*AK67,0)</f>
        <v>0</v>
      </c>
      <c r="AO67" s="342">
        <f>AL67</f>
        <v>0</v>
      </c>
      <c r="AP67" s="154"/>
      <c r="AQ67" s="156">
        <f>ROUND(AO67*AP67*AK67,0)</f>
        <v>0</v>
      </c>
    </row>
    <row r="68" spans="2:43" hidden="1" x14ac:dyDescent="0.25">
      <c r="B68" s="136" t="s">
        <v>262</v>
      </c>
      <c r="C68" s="168"/>
      <c r="D68" s="177"/>
      <c r="E68" s="324"/>
      <c r="F68" s="314"/>
      <c r="G68" s="154"/>
      <c r="H68" s="155">
        <f>ROUND(F68*G68*E68,0)</f>
        <v>0</v>
      </c>
      <c r="I68" s="342">
        <f>F68</f>
        <v>0</v>
      </c>
      <c r="J68" s="154"/>
      <c r="K68" s="156">
        <f>ROUND(I68*J68*E68,0)</f>
        <v>0</v>
      </c>
      <c r="M68" s="324"/>
      <c r="N68" s="314"/>
      <c r="O68" s="154"/>
      <c r="P68" s="155">
        <f>ROUND(N68*O68*M68,0)</f>
        <v>0</v>
      </c>
      <c r="Q68" s="342">
        <f>N68</f>
        <v>0</v>
      </c>
      <c r="R68" s="154"/>
      <c r="S68" s="156">
        <f>ROUND(Q68*R68*M68,0)</f>
        <v>0</v>
      </c>
      <c r="U68" s="324"/>
      <c r="V68" s="314"/>
      <c r="W68" s="154"/>
      <c r="X68" s="155">
        <f>ROUND(V68*W68*U68,0)</f>
        <v>0</v>
      </c>
      <c r="Y68" s="342">
        <f>V68</f>
        <v>0</v>
      </c>
      <c r="Z68" s="154"/>
      <c r="AA68" s="156">
        <f>ROUND(Y68*Z68*U68,0)</f>
        <v>0</v>
      </c>
      <c r="AC68" s="324"/>
      <c r="AD68" s="314"/>
      <c r="AE68" s="154"/>
      <c r="AF68" s="155">
        <f>ROUND(AD68*AE68*AC68,0)</f>
        <v>0</v>
      </c>
      <c r="AG68" s="342">
        <f>AD68</f>
        <v>0</v>
      </c>
      <c r="AH68" s="154"/>
      <c r="AI68" s="156">
        <f>ROUND(AG68*AH68*AC68,0)</f>
        <v>0</v>
      </c>
      <c r="AK68" s="324"/>
      <c r="AL68" s="314"/>
      <c r="AM68" s="154"/>
      <c r="AN68" s="155">
        <f>ROUND(AL68*AM68*AK68,0)</f>
        <v>0</v>
      </c>
      <c r="AO68" s="342">
        <f>AL68</f>
        <v>0</v>
      </c>
      <c r="AP68" s="154"/>
      <c r="AQ68" s="156">
        <f>ROUND(AO68*AP68*AK68,0)</f>
        <v>0</v>
      </c>
    </row>
    <row r="69" spans="2:43" hidden="1" x14ac:dyDescent="0.25">
      <c r="B69" s="136" t="s">
        <v>263</v>
      </c>
      <c r="C69" s="168"/>
      <c r="D69" s="177"/>
      <c r="E69" s="324"/>
      <c r="F69" s="314"/>
      <c r="G69" s="154"/>
      <c r="H69" s="155">
        <f>ROUND(F69*G69*E69,0)</f>
        <v>0</v>
      </c>
      <c r="I69" s="342">
        <f>F69</f>
        <v>0</v>
      </c>
      <c r="J69" s="154"/>
      <c r="K69" s="156">
        <f>ROUND(I69*J69*E69,0)</f>
        <v>0</v>
      </c>
      <c r="M69" s="324"/>
      <c r="N69" s="314"/>
      <c r="O69" s="154"/>
      <c r="P69" s="155">
        <f>ROUND(N69*O69*M69,0)</f>
        <v>0</v>
      </c>
      <c r="Q69" s="342">
        <f>N69</f>
        <v>0</v>
      </c>
      <c r="R69" s="154"/>
      <c r="S69" s="156">
        <f>ROUND(Q69*R69*M69,0)</f>
        <v>0</v>
      </c>
      <c r="U69" s="324"/>
      <c r="V69" s="314"/>
      <c r="W69" s="154"/>
      <c r="X69" s="155">
        <f>ROUND(V69*W69*U69,0)</f>
        <v>0</v>
      </c>
      <c r="Y69" s="342">
        <f>V69</f>
        <v>0</v>
      </c>
      <c r="Z69" s="154"/>
      <c r="AA69" s="156">
        <f>ROUND(Y69*Z69*U69,0)</f>
        <v>0</v>
      </c>
      <c r="AC69" s="324"/>
      <c r="AD69" s="314"/>
      <c r="AE69" s="154"/>
      <c r="AF69" s="155">
        <f>ROUND(AD69*AE69*AC69,0)</f>
        <v>0</v>
      </c>
      <c r="AG69" s="342">
        <f>AD69</f>
        <v>0</v>
      </c>
      <c r="AH69" s="154"/>
      <c r="AI69" s="156">
        <f>ROUND(AG69*AH69*AC69,0)</f>
        <v>0</v>
      </c>
      <c r="AK69" s="324"/>
      <c r="AL69" s="314"/>
      <c r="AM69" s="154"/>
      <c r="AN69" s="155">
        <f>ROUND(AL69*AM69*AK69,0)</f>
        <v>0</v>
      </c>
      <c r="AO69" s="342">
        <f>AL69</f>
        <v>0</v>
      </c>
      <c r="AP69" s="154"/>
      <c r="AQ69" s="156">
        <f>ROUND(AO69*AP69*AK69,0)</f>
        <v>0</v>
      </c>
    </row>
    <row r="70" spans="2:43" x14ac:dyDescent="0.25">
      <c r="B70" s="136"/>
      <c r="C70" s="170"/>
      <c r="D70" s="173"/>
      <c r="E70" s="171"/>
      <c r="F70" s="173"/>
      <c r="G70" s="172"/>
      <c r="H70" s="157"/>
      <c r="I70" s="343"/>
      <c r="J70" s="174"/>
      <c r="K70" s="158"/>
      <c r="M70" s="171"/>
      <c r="N70" s="173"/>
      <c r="O70" s="172"/>
      <c r="P70" s="157"/>
      <c r="Q70" s="343"/>
      <c r="R70" s="174"/>
      <c r="S70" s="158"/>
      <c r="U70" s="171"/>
      <c r="V70" s="173"/>
      <c r="W70" s="172"/>
      <c r="X70" s="157"/>
      <c r="Y70" s="343"/>
      <c r="Z70" s="174"/>
      <c r="AA70" s="158"/>
      <c r="AC70" s="171"/>
      <c r="AD70" s="173"/>
      <c r="AE70" s="172"/>
      <c r="AF70" s="157"/>
      <c r="AG70" s="343"/>
      <c r="AH70" s="174"/>
      <c r="AI70" s="158"/>
      <c r="AK70" s="171"/>
      <c r="AL70" s="173"/>
      <c r="AM70" s="172"/>
      <c r="AN70" s="157"/>
      <c r="AO70" s="343"/>
      <c r="AP70" s="174"/>
      <c r="AQ70" s="158"/>
    </row>
    <row r="71" spans="2:43" x14ac:dyDescent="0.25">
      <c r="B71" s="159" t="s">
        <v>265</v>
      </c>
      <c r="C71" s="175"/>
      <c r="D71" s="321"/>
      <c r="E71" s="325"/>
      <c r="F71" s="124"/>
      <c r="G71" s="141"/>
      <c r="H71" s="155">
        <f>SUM(H66:H70)</f>
        <v>0</v>
      </c>
      <c r="I71" s="338"/>
      <c r="J71" s="141"/>
      <c r="K71" s="156">
        <f>SUM(K66:K70)</f>
        <v>0</v>
      </c>
      <c r="M71" s="325"/>
      <c r="N71" s="124"/>
      <c r="O71" s="141"/>
      <c r="P71" s="155">
        <f>SUM(P66:P70)</f>
        <v>0</v>
      </c>
      <c r="Q71" s="338"/>
      <c r="R71" s="141"/>
      <c r="S71" s="156">
        <f>SUM(S66:S70)</f>
        <v>0</v>
      </c>
      <c r="U71" s="325"/>
      <c r="V71" s="124"/>
      <c r="W71" s="141"/>
      <c r="X71" s="155">
        <f>SUM(X66:X70)</f>
        <v>0</v>
      </c>
      <c r="Y71" s="338"/>
      <c r="Z71" s="141"/>
      <c r="AA71" s="156">
        <f>SUM(AA66:AA70)</f>
        <v>0</v>
      </c>
      <c r="AC71" s="325"/>
      <c r="AD71" s="124"/>
      <c r="AE71" s="141"/>
      <c r="AF71" s="155">
        <f>SUM(AF66:AF70)</f>
        <v>0</v>
      </c>
      <c r="AG71" s="338"/>
      <c r="AH71" s="141"/>
      <c r="AI71" s="156">
        <f>SUM(AI66:AI70)</f>
        <v>0</v>
      </c>
      <c r="AK71" s="325"/>
      <c r="AL71" s="124"/>
      <c r="AM71" s="141"/>
      <c r="AN71" s="155">
        <f>SUM(AN66:AN70)</f>
        <v>0</v>
      </c>
      <c r="AO71" s="338"/>
      <c r="AP71" s="141"/>
      <c r="AQ71" s="156">
        <f>SUM(AQ66:AQ70)</f>
        <v>0</v>
      </c>
    </row>
    <row r="72" spans="2:43" x14ac:dyDescent="0.25">
      <c r="B72" s="159"/>
      <c r="C72" s="175"/>
      <c r="D72" s="321"/>
      <c r="E72" s="325"/>
      <c r="F72" s="124"/>
      <c r="G72" s="141"/>
      <c r="H72" s="142"/>
      <c r="I72" s="338"/>
      <c r="J72" s="141"/>
      <c r="K72" s="144"/>
      <c r="M72" s="325"/>
      <c r="N72" s="124"/>
      <c r="O72" s="141"/>
      <c r="P72" s="142"/>
      <c r="Q72" s="338"/>
      <c r="R72" s="141"/>
      <c r="S72" s="144"/>
      <c r="U72" s="325"/>
      <c r="V72" s="124"/>
      <c r="W72" s="141"/>
      <c r="X72" s="142"/>
      <c r="Y72" s="338"/>
      <c r="Z72" s="141"/>
      <c r="AA72" s="144"/>
      <c r="AC72" s="325"/>
      <c r="AD72" s="124"/>
      <c r="AE72" s="141"/>
      <c r="AF72" s="142"/>
      <c r="AG72" s="338"/>
      <c r="AH72" s="141"/>
      <c r="AI72" s="144"/>
      <c r="AK72" s="325"/>
      <c r="AL72" s="124"/>
      <c r="AM72" s="141"/>
      <c r="AN72" s="142"/>
      <c r="AO72" s="338"/>
      <c r="AP72" s="141"/>
      <c r="AQ72" s="144"/>
    </row>
    <row r="73" spans="2:43" x14ac:dyDescent="0.25">
      <c r="B73" s="145" t="str">
        <f>B121</f>
        <v>Undergraduate Students Summer</v>
      </c>
      <c r="C73" s="176"/>
      <c r="D73" s="321"/>
      <c r="E73" s="148" t="s">
        <v>138</v>
      </c>
      <c r="F73" s="166" t="s">
        <v>113</v>
      </c>
      <c r="G73" s="167" t="s">
        <v>150</v>
      </c>
      <c r="H73" s="150" t="s">
        <v>12</v>
      </c>
      <c r="I73" s="341" t="s">
        <v>113</v>
      </c>
      <c r="J73" s="167" t="s">
        <v>150</v>
      </c>
      <c r="K73" s="151" t="s">
        <v>12</v>
      </c>
      <c r="M73" s="148" t="s">
        <v>138</v>
      </c>
      <c r="N73" s="166" t="s">
        <v>113</v>
      </c>
      <c r="O73" s="167" t="s">
        <v>150</v>
      </c>
      <c r="P73" s="150" t="s">
        <v>12</v>
      </c>
      <c r="Q73" s="341" t="s">
        <v>113</v>
      </c>
      <c r="R73" s="167" t="s">
        <v>150</v>
      </c>
      <c r="S73" s="151" t="s">
        <v>12</v>
      </c>
      <c r="U73" s="148" t="s">
        <v>138</v>
      </c>
      <c r="V73" s="166" t="s">
        <v>113</v>
      </c>
      <c r="W73" s="167" t="s">
        <v>150</v>
      </c>
      <c r="X73" s="150" t="s">
        <v>12</v>
      </c>
      <c r="Y73" s="341" t="s">
        <v>113</v>
      </c>
      <c r="Z73" s="167" t="s">
        <v>150</v>
      </c>
      <c r="AA73" s="151" t="s">
        <v>12</v>
      </c>
      <c r="AC73" s="148" t="s">
        <v>138</v>
      </c>
      <c r="AD73" s="166" t="s">
        <v>113</v>
      </c>
      <c r="AE73" s="167" t="s">
        <v>150</v>
      </c>
      <c r="AF73" s="150" t="s">
        <v>12</v>
      </c>
      <c r="AG73" s="341" t="s">
        <v>113</v>
      </c>
      <c r="AH73" s="167" t="s">
        <v>150</v>
      </c>
      <c r="AI73" s="151" t="s">
        <v>12</v>
      </c>
      <c r="AK73" s="148" t="s">
        <v>138</v>
      </c>
      <c r="AL73" s="166" t="s">
        <v>113</v>
      </c>
      <c r="AM73" s="167" t="s">
        <v>150</v>
      </c>
      <c r="AN73" s="150" t="s">
        <v>12</v>
      </c>
      <c r="AO73" s="341" t="s">
        <v>113</v>
      </c>
      <c r="AP73" s="167" t="s">
        <v>150</v>
      </c>
      <c r="AQ73" s="151" t="s">
        <v>12</v>
      </c>
    </row>
    <row r="74" spans="2:43" x14ac:dyDescent="0.25">
      <c r="B74" s="136" t="s">
        <v>260</v>
      </c>
      <c r="C74" s="175"/>
      <c r="D74" s="321"/>
      <c r="E74" s="324"/>
      <c r="F74" s="314"/>
      <c r="G74" s="154"/>
      <c r="H74" s="155">
        <f>ROUND(F74*G74*E74,0)</f>
        <v>0</v>
      </c>
      <c r="I74" s="342">
        <f>F74</f>
        <v>0</v>
      </c>
      <c r="J74" s="154"/>
      <c r="K74" s="156">
        <f>ROUND(I74*J74*E74,0)</f>
        <v>0</v>
      </c>
      <c r="M74" s="324"/>
      <c r="N74" s="314"/>
      <c r="O74" s="154"/>
      <c r="P74" s="155">
        <f>ROUND(N74*O74*M74,0)</f>
        <v>0</v>
      </c>
      <c r="Q74" s="342">
        <f>N74</f>
        <v>0</v>
      </c>
      <c r="R74" s="154"/>
      <c r="S74" s="156">
        <f>ROUND(Q74*R74*M74,0)</f>
        <v>0</v>
      </c>
      <c r="U74" s="324"/>
      <c r="V74" s="314"/>
      <c r="W74" s="154"/>
      <c r="X74" s="155">
        <f>ROUND(V74*W74*U74,0)</f>
        <v>0</v>
      </c>
      <c r="Y74" s="342">
        <f>V74</f>
        <v>0</v>
      </c>
      <c r="Z74" s="154"/>
      <c r="AA74" s="156">
        <f>ROUND(Y74*Z74*U74,0)</f>
        <v>0</v>
      </c>
      <c r="AC74" s="324"/>
      <c r="AD74" s="314"/>
      <c r="AE74" s="154"/>
      <c r="AF74" s="155">
        <f>ROUND(AD74*AE74*AC74,0)</f>
        <v>0</v>
      </c>
      <c r="AG74" s="342">
        <f>AD74</f>
        <v>0</v>
      </c>
      <c r="AH74" s="154"/>
      <c r="AI74" s="156">
        <f>ROUND(AG74*AH74*AC74,0)</f>
        <v>0</v>
      </c>
      <c r="AK74" s="324"/>
      <c r="AL74" s="314"/>
      <c r="AM74" s="154"/>
      <c r="AN74" s="155">
        <f>ROUND(AL74*AM74*AK74,0)</f>
        <v>0</v>
      </c>
      <c r="AO74" s="342">
        <f>AL74</f>
        <v>0</v>
      </c>
      <c r="AP74" s="154"/>
      <c r="AQ74" s="156">
        <f>ROUND(AO74*AP74*AK74,0)</f>
        <v>0</v>
      </c>
    </row>
    <row r="75" spans="2:43" hidden="1" x14ac:dyDescent="0.25">
      <c r="B75" s="136" t="s">
        <v>261</v>
      </c>
      <c r="C75" s="175"/>
      <c r="D75" s="321"/>
      <c r="E75" s="324"/>
      <c r="F75" s="314"/>
      <c r="G75" s="154"/>
      <c r="H75" s="155">
        <f>ROUND(F75*G75*E75,0)</f>
        <v>0</v>
      </c>
      <c r="I75" s="342">
        <f>F75</f>
        <v>0</v>
      </c>
      <c r="J75" s="154"/>
      <c r="K75" s="156">
        <f>ROUND(I75*J75*E75,0)</f>
        <v>0</v>
      </c>
      <c r="M75" s="324"/>
      <c r="N75" s="314"/>
      <c r="O75" s="154"/>
      <c r="P75" s="155">
        <f>ROUND(N75*O75*M75,0)</f>
        <v>0</v>
      </c>
      <c r="Q75" s="342">
        <f>N75</f>
        <v>0</v>
      </c>
      <c r="R75" s="154"/>
      <c r="S75" s="156">
        <f>ROUND(Q75*R75*M75,0)</f>
        <v>0</v>
      </c>
      <c r="U75" s="324"/>
      <c r="V75" s="314"/>
      <c r="W75" s="154"/>
      <c r="X75" s="155">
        <f>ROUND(V75*W75*U75,0)</f>
        <v>0</v>
      </c>
      <c r="Y75" s="342">
        <f>V75</f>
        <v>0</v>
      </c>
      <c r="Z75" s="154"/>
      <c r="AA75" s="156">
        <f>ROUND(Y75*Z75*U75,0)</f>
        <v>0</v>
      </c>
      <c r="AC75" s="324"/>
      <c r="AD75" s="314"/>
      <c r="AE75" s="154"/>
      <c r="AF75" s="155">
        <f>ROUND(AD75*AE75*AC75,0)</f>
        <v>0</v>
      </c>
      <c r="AG75" s="342">
        <f>AD75</f>
        <v>0</v>
      </c>
      <c r="AH75" s="154"/>
      <c r="AI75" s="156">
        <f>ROUND(AG75*AH75*AC75,0)</f>
        <v>0</v>
      </c>
      <c r="AK75" s="324"/>
      <c r="AL75" s="314"/>
      <c r="AM75" s="154"/>
      <c r="AN75" s="155">
        <f>ROUND(AL75*AM75*AK75,0)</f>
        <v>0</v>
      </c>
      <c r="AO75" s="342">
        <f>AL75</f>
        <v>0</v>
      </c>
      <c r="AP75" s="154"/>
      <c r="AQ75" s="156">
        <f>ROUND(AO75*AP75*AK75,0)</f>
        <v>0</v>
      </c>
    </row>
    <row r="76" spans="2:43" hidden="1" x14ac:dyDescent="0.25">
      <c r="B76" s="136" t="s">
        <v>262</v>
      </c>
      <c r="C76" s="175"/>
      <c r="D76" s="321"/>
      <c r="E76" s="324"/>
      <c r="F76" s="314"/>
      <c r="G76" s="154"/>
      <c r="H76" s="155">
        <f>ROUND(F76*G76*E76,0)</f>
        <v>0</v>
      </c>
      <c r="I76" s="342">
        <f>F76</f>
        <v>0</v>
      </c>
      <c r="J76" s="154"/>
      <c r="K76" s="156">
        <f>ROUND(I76*J76*E76,0)</f>
        <v>0</v>
      </c>
      <c r="M76" s="324"/>
      <c r="N76" s="314"/>
      <c r="O76" s="154"/>
      <c r="P76" s="155">
        <f>ROUND(N76*O76*M76,0)</f>
        <v>0</v>
      </c>
      <c r="Q76" s="342">
        <f>N76</f>
        <v>0</v>
      </c>
      <c r="R76" s="154"/>
      <c r="S76" s="156">
        <f>ROUND(Q76*R76*M76,0)</f>
        <v>0</v>
      </c>
      <c r="U76" s="324"/>
      <c r="V76" s="314"/>
      <c r="W76" s="154"/>
      <c r="X76" s="155">
        <f>ROUND(V76*W76*U76,0)</f>
        <v>0</v>
      </c>
      <c r="Y76" s="342">
        <f>V76</f>
        <v>0</v>
      </c>
      <c r="Z76" s="154"/>
      <c r="AA76" s="156">
        <f>ROUND(Y76*Z76*U76,0)</f>
        <v>0</v>
      </c>
      <c r="AC76" s="324"/>
      <c r="AD76" s="314"/>
      <c r="AE76" s="154"/>
      <c r="AF76" s="155">
        <f>ROUND(AD76*AE76*AC76,0)</f>
        <v>0</v>
      </c>
      <c r="AG76" s="342">
        <f>AD76</f>
        <v>0</v>
      </c>
      <c r="AH76" s="154"/>
      <c r="AI76" s="156">
        <f>ROUND(AG76*AH76*AC76,0)</f>
        <v>0</v>
      </c>
      <c r="AK76" s="324"/>
      <c r="AL76" s="314"/>
      <c r="AM76" s="154"/>
      <c r="AN76" s="155">
        <f>ROUND(AL76*AM76*AK76,0)</f>
        <v>0</v>
      </c>
      <c r="AO76" s="342">
        <f>AL76</f>
        <v>0</v>
      </c>
      <c r="AP76" s="154"/>
      <c r="AQ76" s="156">
        <f>ROUND(AO76*AP76*AK76,0)</f>
        <v>0</v>
      </c>
    </row>
    <row r="77" spans="2:43" hidden="1" x14ac:dyDescent="0.25">
      <c r="B77" s="136" t="s">
        <v>263</v>
      </c>
      <c r="C77" s="175"/>
      <c r="D77" s="321"/>
      <c r="E77" s="324"/>
      <c r="F77" s="314"/>
      <c r="G77" s="154"/>
      <c r="H77" s="155">
        <f>ROUND(F77*G77*E77,0)</f>
        <v>0</v>
      </c>
      <c r="I77" s="342">
        <f>F77</f>
        <v>0</v>
      </c>
      <c r="J77" s="154"/>
      <c r="K77" s="156">
        <f>ROUND(I77*J77*E77,0)</f>
        <v>0</v>
      </c>
      <c r="M77" s="324"/>
      <c r="N77" s="314"/>
      <c r="O77" s="154"/>
      <c r="P77" s="155">
        <f>ROUND(N77*O77*M77,0)</f>
        <v>0</v>
      </c>
      <c r="Q77" s="342">
        <f>N77</f>
        <v>0</v>
      </c>
      <c r="R77" s="154"/>
      <c r="S77" s="156">
        <f>ROUND(Q77*R77*M77,0)</f>
        <v>0</v>
      </c>
      <c r="U77" s="324"/>
      <c r="V77" s="314"/>
      <c r="W77" s="154"/>
      <c r="X77" s="155">
        <f>ROUND(V77*W77*U77,0)</f>
        <v>0</v>
      </c>
      <c r="Y77" s="342">
        <f>V77</f>
        <v>0</v>
      </c>
      <c r="Z77" s="154"/>
      <c r="AA77" s="156">
        <f>ROUND(Y77*Z77*U77,0)</f>
        <v>0</v>
      </c>
      <c r="AC77" s="324"/>
      <c r="AD77" s="314"/>
      <c r="AE77" s="154"/>
      <c r="AF77" s="155">
        <f>ROUND(AD77*AE77*AC77,0)</f>
        <v>0</v>
      </c>
      <c r="AG77" s="342">
        <f>AD77</f>
        <v>0</v>
      </c>
      <c r="AH77" s="154"/>
      <c r="AI77" s="156">
        <f>ROUND(AG77*AH77*AC77,0)</f>
        <v>0</v>
      </c>
      <c r="AK77" s="324"/>
      <c r="AL77" s="314"/>
      <c r="AM77" s="154"/>
      <c r="AN77" s="155">
        <f>ROUND(AL77*AM77*AK77,0)</f>
        <v>0</v>
      </c>
      <c r="AO77" s="342">
        <f>AL77</f>
        <v>0</v>
      </c>
      <c r="AP77" s="154"/>
      <c r="AQ77" s="156">
        <f>ROUND(AO77*AP77*AK77,0)</f>
        <v>0</v>
      </c>
    </row>
    <row r="78" spans="2:43" x14ac:dyDescent="0.25">
      <c r="B78" s="159"/>
      <c r="C78" s="175"/>
      <c r="D78" s="321"/>
      <c r="E78" s="171"/>
      <c r="F78" s="173"/>
      <c r="G78" s="172"/>
      <c r="H78" s="157"/>
      <c r="I78" s="343"/>
      <c r="J78" s="172"/>
      <c r="K78" s="158"/>
      <c r="M78" s="171"/>
      <c r="N78" s="173"/>
      <c r="O78" s="172"/>
      <c r="P78" s="157"/>
      <c r="Q78" s="343"/>
      <c r="R78" s="172"/>
      <c r="S78" s="158"/>
      <c r="U78" s="171"/>
      <c r="V78" s="173"/>
      <c r="W78" s="172"/>
      <c r="X78" s="157"/>
      <c r="Y78" s="343"/>
      <c r="Z78" s="172"/>
      <c r="AA78" s="158"/>
      <c r="AC78" s="171"/>
      <c r="AD78" s="173"/>
      <c r="AE78" s="172"/>
      <c r="AF78" s="157"/>
      <c r="AG78" s="343"/>
      <c r="AH78" s="172"/>
      <c r="AI78" s="158"/>
      <c r="AK78" s="171"/>
      <c r="AL78" s="173"/>
      <c r="AM78" s="172"/>
      <c r="AN78" s="157"/>
      <c r="AO78" s="343"/>
      <c r="AP78" s="172"/>
      <c r="AQ78" s="158"/>
    </row>
    <row r="79" spans="2:43" x14ac:dyDescent="0.25">
      <c r="B79" s="159" t="s">
        <v>264</v>
      </c>
      <c r="C79" s="175"/>
      <c r="D79" s="321"/>
      <c r="E79" s="325"/>
      <c r="F79" s="124"/>
      <c r="G79" s="141"/>
      <c r="H79" s="155">
        <f>SUM(H74:H78)</f>
        <v>0</v>
      </c>
      <c r="I79" s="338"/>
      <c r="J79" s="141"/>
      <c r="K79" s="156">
        <f>SUM(K74:K78)</f>
        <v>0</v>
      </c>
      <c r="M79" s="325"/>
      <c r="N79" s="124"/>
      <c r="O79" s="141"/>
      <c r="P79" s="155">
        <f>SUM(P74:P78)</f>
        <v>0</v>
      </c>
      <c r="Q79" s="338"/>
      <c r="R79" s="141"/>
      <c r="S79" s="156">
        <f>SUM(S74:S78)</f>
        <v>0</v>
      </c>
      <c r="U79" s="325"/>
      <c r="V79" s="124"/>
      <c r="W79" s="141"/>
      <c r="X79" s="155">
        <f>SUM(X74:X78)</f>
        <v>0</v>
      </c>
      <c r="Y79" s="338"/>
      <c r="Z79" s="141"/>
      <c r="AA79" s="156">
        <f>SUM(AA74:AA78)</f>
        <v>0</v>
      </c>
      <c r="AC79" s="325"/>
      <c r="AD79" s="124"/>
      <c r="AE79" s="141"/>
      <c r="AF79" s="155">
        <f>SUM(AF74:AF78)</f>
        <v>0</v>
      </c>
      <c r="AG79" s="338"/>
      <c r="AH79" s="141"/>
      <c r="AI79" s="156">
        <f>SUM(AI74:AI78)</f>
        <v>0</v>
      </c>
      <c r="AK79" s="325"/>
      <c r="AL79" s="124"/>
      <c r="AM79" s="141"/>
      <c r="AN79" s="155">
        <f>SUM(AN74:AN78)</f>
        <v>0</v>
      </c>
      <c r="AO79" s="338"/>
      <c r="AP79" s="141"/>
      <c r="AQ79" s="156">
        <f>SUM(AQ74:AQ78)</f>
        <v>0</v>
      </c>
    </row>
    <row r="80" spans="2:43" x14ac:dyDescent="0.25">
      <c r="B80" s="159"/>
      <c r="C80" s="175"/>
      <c r="D80" s="321"/>
      <c r="E80" s="325"/>
      <c r="F80" s="124"/>
      <c r="G80" s="141"/>
      <c r="H80" s="142"/>
      <c r="I80" s="338"/>
      <c r="J80" s="141"/>
      <c r="K80" s="144"/>
      <c r="M80" s="325"/>
      <c r="N80" s="124"/>
      <c r="O80" s="141"/>
      <c r="P80" s="142"/>
      <c r="Q80" s="338"/>
      <c r="R80" s="141"/>
      <c r="S80" s="144"/>
      <c r="U80" s="325"/>
      <c r="V80" s="124"/>
      <c r="W80" s="141"/>
      <c r="X80" s="142"/>
      <c r="Y80" s="338"/>
      <c r="Z80" s="141"/>
      <c r="AA80" s="144"/>
      <c r="AC80" s="325"/>
      <c r="AD80" s="124"/>
      <c r="AE80" s="141"/>
      <c r="AF80" s="142"/>
      <c r="AG80" s="338"/>
      <c r="AH80" s="141"/>
      <c r="AI80" s="144"/>
      <c r="AK80" s="325"/>
      <c r="AL80" s="124"/>
      <c r="AM80" s="141"/>
      <c r="AN80" s="142"/>
      <c r="AO80" s="338"/>
      <c r="AP80" s="141"/>
      <c r="AQ80" s="144"/>
    </row>
    <row r="81" spans="2:43" x14ac:dyDescent="0.25">
      <c r="B81" s="145" t="str">
        <f>B122</f>
        <v>Graduate Students Academic Year</v>
      </c>
      <c r="C81" s="146"/>
      <c r="D81" s="173"/>
      <c r="E81" s="148" t="s">
        <v>138</v>
      </c>
      <c r="F81" s="166" t="s">
        <v>13</v>
      </c>
      <c r="G81" s="167" t="s">
        <v>149</v>
      </c>
      <c r="H81" s="150" t="s">
        <v>12</v>
      </c>
      <c r="I81" s="341" t="s">
        <v>13</v>
      </c>
      <c r="J81" s="167" t="s">
        <v>149</v>
      </c>
      <c r="K81" s="151" t="s">
        <v>12</v>
      </c>
      <c r="M81" s="148" t="s">
        <v>138</v>
      </c>
      <c r="N81" s="166" t="s">
        <v>13</v>
      </c>
      <c r="O81" s="167" t="s">
        <v>149</v>
      </c>
      <c r="P81" s="150" t="s">
        <v>12</v>
      </c>
      <c r="Q81" s="341" t="s">
        <v>13</v>
      </c>
      <c r="R81" s="167" t="s">
        <v>149</v>
      </c>
      <c r="S81" s="151" t="s">
        <v>12</v>
      </c>
      <c r="U81" s="148" t="s">
        <v>138</v>
      </c>
      <c r="V81" s="166" t="s">
        <v>13</v>
      </c>
      <c r="W81" s="167" t="s">
        <v>149</v>
      </c>
      <c r="X81" s="150" t="s">
        <v>12</v>
      </c>
      <c r="Y81" s="341" t="s">
        <v>13</v>
      </c>
      <c r="Z81" s="167" t="s">
        <v>149</v>
      </c>
      <c r="AA81" s="151" t="s">
        <v>12</v>
      </c>
      <c r="AC81" s="148" t="s">
        <v>138</v>
      </c>
      <c r="AD81" s="166" t="s">
        <v>13</v>
      </c>
      <c r="AE81" s="167" t="s">
        <v>149</v>
      </c>
      <c r="AF81" s="150" t="s">
        <v>12</v>
      </c>
      <c r="AG81" s="341" t="s">
        <v>13</v>
      </c>
      <c r="AH81" s="167" t="s">
        <v>149</v>
      </c>
      <c r="AI81" s="151" t="s">
        <v>12</v>
      </c>
      <c r="AK81" s="148" t="s">
        <v>138</v>
      </c>
      <c r="AL81" s="166" t="s">
        <v>13</v>
      </c>
      <c r="AM81" s="167" t="s">
        <v>149</v>
      </c>
      <c r="AN81" s="150" t="s">
        <v>12</v>
      </c>
      <c r="AO81" s="341" t="s">
        <v>13</v>
      </c>
      <c r="AP81" s="167" t="s">
        <v>149</v>
      </c>
      <c r="AQ81" s="151" t="s">
        <v>12</v>
      </c>
    </row>
    <row r="82" spans="2:43" x14ac:dyDescent="0.25">
      <c r="B82" s="136" t="s">
        <v>260</v>
      </c>
      <c r="C82" s="168"/>
      <c r="D82" s="177"/>
      <c r="E82" s="324"/>
      <c r="F82" s="314"/>
      <c r="G82" s="154"/>
      <c r="H82" s="155">
        <f>ROUND(F82*G82*E82,0)</f>
        <v>0</v>
      </c>
      <c r="I82" s="342">
        <f>F82*(1+$C$4)</f>
        <v>0</v>
      </c>
      <c r="J82" s="154"/>
      <c r="K82" s="156">
        <f>ROUND(I82*J82*E82,0)</f>
        <v>0</v>
      </c>
      <c r="M82" s="324"/>
      <c r="N82" s="314"/>
      <c r="O82" s="154"/>
      <c r="P82" s="155">
        <f>ROUND(N82*O82*M82,0)</f>
        <v>0</v>
      </c>
      <c r="Q82" s="342">
        <f>N82*(1+$C$4)</f>
        <v>0</v>
      </c>
      <c r="R82" s="154"/>
      <c r="S82" s="156">
        <f>ROUND(Q82*R82*M82,0)</f>
        <v>0</v>
      </c>
      <c r="U82" s="324"/>
      <c r="V82" s="314"/>
      <c r="W82" s="154"/>
      <c r="X82" s="155">
        <f>ROUND(V82*W82*U82,0)</f>
        <v>0</v>
      </c>
      <c r="Y82" s="342">
        <f>V82*(1+$C$4)</f>
        <v>0</v>
      </c>
      <c r="Z82" s="154"/>
      <c r="AA82" s="156">
        <f>ROUND(Y82*Z82*U82,0)</f>
        <v>0</v>
      </c>
      <c r="AC82" s="324"/>
      <c r="AD82" s="314"/>
      <c r="AE82" s="154"/>
      <c r="AF82" s="155">
        <f>ROUND(AD82*AE82*AC82,0)</f>
        <v>0</v>
      </c>
      <c r="AG82" s="342">
        <f>AD82*(1+$C$4)</f>
        <v>0</v>
      </c>
      <c r="AH82" s="154"/>
      <c r="AI82" s="156">
        <f>ROUND(AG82*AH82*AC82,0)</f>
        <v>0</v>
      </c>
      <c r="AK82" s="324"/>
      <c r="AL82" s="314"/>
      <c r="AM82" s="154"/>
      <c r="AN82" s="155">
        <f>ROUND(AL82*AM82*AK82,0)</f>
        <v>0</v>
      </c>
      <c r="AO82" s="342">
        <f>AL82*(1+$C$4)</f>
        <v>0</v>
      </c>
      <c r="AP82" s="154"/>
      <c r="AQ82" s="156">
        <f>ROUND(AO82*AP82*AK82,0)</f>
        <v>0</v>
      </c>
    </row>
    <row r="83" spans="2:43" hidden="1" x14ac:dyDescent="0.25">
      <c r="B83" s="136" t="s">
        <v>261</v>
      </c>
      <c r="C83" s="168"/>
      <c r="D83" s="177"/>
      <c r="E83" s="324"/>
      <c r="F83" s="314"/>
      <c r="G83" s="154"/>
      <c r="H83" s="155">
        <f>ROUND(F83*G83*E83,0)</f>
        <v>0</v>
      </c>
      <c r="I83" s="342">
        <f>F83*(1+$C$4)</f>
        <v>0</v>
      </c>
      <c r="J83" s="154"/>
      <c r="K83" s="156">
        <f>ROUND(I83*J83*E83,0)</f>
        <v>0</v>
      </c>
      <c r="M83" s="324"/>
      <c r="N83" s="314"/>
      <c r="O83" s="154"/>
      <c r="P83" s="155">
        <f>ROUND(N83*O83*M83,0)</f>
        <v>0</v>
      </c>
      <c r="Q83" s="342">
        <f>N83*(1+$C$4)</f>
        <v>0</v>
      </c>
      <c r="R83" s="154"/>
      <c r="S83" s="156">
        <f>ROUND(Q83*R83*M83,0)</f>
        <v>0</v>
      </c>
      <c r="U83" s="324"/>
      <c r="V83" s="314"/>
      <c r="W83" s="154"/>
      <c r="X83" s="155">
        <f>ROUND(V83*W83*U83,0)</f>
        <v>0</v>
      </c>
      <c r="Y83" s="342">
        <f>V83*(1+$C$4)</f>
        <v>0</v>
      </c>
      <c r="Z83" s="154"/>
      <c r="AA83" s="156">
        <f>ROUND(Y83*Z83*U83,0)</f>
        <v>0</v>
      </c>
      <c r="AC83" s="324"/>
      <c r="AD83" s="314"/>
      <c r="AE83" s="154"/>
      <c r="AF83" s="155">
        <f>ROUND(AD83*AE83*AC83,0)</f>
        <v>0</v>
      </c>
      <c r="AG83" s="342">
        <f>AD83*(1+$C$4)</f>
        <v>0</v>
      </c>
      <c r="AH83" s="154"/>
      <c r="AI83" s="156">
        <f>ROUND(AG83*AH83*AC83,0)</f>
        <v>0</v>
      </c>
      <c r="AK83" s="324"/>
      <c r="AL83" s="314"/>
      <c r="AM83" s="154"/>
      <c r="AN83" s="155">
        <f>ROUND(AL83*AM83*AK83,0)</f>
        <v>0</v>
      </c>
      <c r="AO83" s="342">
        <f>AL83*(1+$C$4)</f>
        <v>0</v>
      </c>
      <c r="AP83" s="154"/>
      <c r="AQ83" s="156">
        <f>ROUND(AO83*AP83*AK83,0)</f>
        <v>0</v>
      </c>
    </row>
    <row r="84" spans="2:43" hidden="1" x14ac:dyDescent="0.25">
      <c r="B84" s="136" t="s">
        <v>262</v>
      </c>
      <c r="C84" s="168"/>
      <c r="D84" s="177"/>
      <c r="E84" s="324"/>
      <c r="F84" s="314"/>
      <c r="G84" s="154"/>
      <c r="H84" s="155">
        <f>ROUND(F84*G84*E84,0)</f>
        <v>0</v>
      </c>
      <c r="I84" s="342">
        <f>F84*(1+$C$4)</f>
        <v>0</v>
      </c>
      <c r="J84" s="154"/>
      <c r="K84" s="156">
        <f>ROUND(I84*J84*E84,0)</f>
        <v>0</v>
      </c>
      <c r="M84" s="324"/>
      <c r="N84" s="314"/>
      <c r="O84" s="154"/>
      <c r="P84" s="155">
        <f>ROUND(N84*O84*M84,0)</f>
        <v>0</v>
      </c>
      <c r="Q84" s="342">
        <f>N84*(1+$C$4)</f>
        <v>0</v>
      </c>
      <c r="R84" s="154"/>
      <c r="S84" s="156">
        <f>ROUND(Q84*R84*M84,0)</f>
        <v>0</v>
      </c>
      <c r="U84" s="324"/>
      <c r="V84" s="314"/>
      <c r="W84" s="154"/>
      <c r="X84" s="155">
        <f>ROUND(V84*W84*U84,0)</f>
        <v>0</v>
      </c>
      <c r="Y84" s="342">
        <f>V84*(1+$C$4)</f>
        <v>0</v>
      </c>
      <c r="Z84" s="154"/>
      <c r="AA84" s="156">
        <f>ROUND(Y84*Z84*U84,0)</f>
        <v>0</v>
      </c>
      <c r="AC84" s="324"/>
      <c r="AD84" s="314"/>
      <c r="AE84" s="154"/>
      <c r="AF84" s="155">
        <f>ROUND(AD84*AE84*AC84,0)</f>
        <v>0</v>
      </c>
      <c r="AG84" s="342">
        <f>AD84*(1+$C$4)</f>
        <v>0</v>
      </c>
      <c r="AH84" s="154"/>
      <c r="AI84" s="156">
        <f>ROUND(AG84*AH84*AC84,0)</f>
        <v>0</v>
      </c>
      <c r="AK84" s="324"/>
      <c r="AL84" s="314"/>
      <c r="AM84" s="154"/>
      <c r="AN84" s="155">
        <f>ROUND(AL84*AM84*AK84,0)</f>
        <v>0</v>
      </c>
      <c r="AO84" s="342">
        <f>AL84*(1+$C$4)</f>
        <v>0</v>
      </c>
      <c r="AP84" s="154"/>
      <c r="AQ84" s="156">
        <f>ROUND(AO84*AP84*AK84,0)</f>
        <v>0</v>
      </c>
    </row>
    <row r="85" spans="2:43" hidden="1" x14ac:dyDescent="0.25">
      <c r="B85" s="136" t="s">
        <v>263</v>
      </c>
      <c r="C85" s="168"/>
      <c r="D85" s="177"/>
      <c r="E85" s="324"/>
      <c r="F85" s="314"/>
      <c r="G85" s="154"/>
      <c r="H85" s="155">
        <f>ROUND(F85*G85*E85,0)</f>
        <v>0</v>
      </c>
      <c r="I85" s="342">
        <f>F85*(1+$C$4)</f>
        <v>0</v>
      </c>
      <c r="J85" s="154"/>
      <c r="K85" s="156">
        <f>ROUND(I85*J85*E85,0)</f>
        <v>0</v>
      </c>
      <c r="M85" s="324"/>
      <c r="N85" s="314"/>
      <c r="O85" s="154"/>
      <c r="P85" s="155">
        <f>ROUND(N85*O85*M85,0)</f>
        <v>0</v>
      </c>
      <c r="Q85" s="342">
        <f>N85*(1+$C$4)</f>
        <v>0</v>
      </c>
      <c r="R85" s="154"/>
      <c r="S85" s="156">
        <f>ROUND(Q85*R85*M85,0)</f>
        <v>0</v>
      </c>
      <c r="U85" s="324"/>
      <c r="V85" s="314"/>
      <c r="W85" s="154"/>
      <c r="X85" s="155">
        <f>ROUND(V85*W85*U85,0)</f>
        <v>0</v>
      </c>
      <c r="Y85" s="342">
        <f>V85*(1+$C$4)</f>
        <v>0</v>
      </c>
      <c r="Z85" s="154"/>
      <c r="AA85" s="156">
        <f>ROUND(Y85*Z85*U85,0)</f>
        <v>0</v>
      </c>
      <c r="AC85" s="324"/>
      <c r="AD85" s="314"/>
      <c r="AE85" s="154"/>
      <c r="AF85" s="155">
        <f>ROUND(AD85*AE85*AC85,0)</f>
        <v>0</v>
      </c>
      <c r="AG85" s="342">
        <f>AD85*(1+$C$4)</f>
        <v>0</v>
      </c>
      <c r="AH85" s="154"/>
      <c r="AI85" s="156">
        <f>ROUND(AG85*AH85*AC85,0)</f>
        <v>0</v>
      </c>
      <c r="AK85" s="324"/>
      <c r="AL85" s="314"/>
      <c r="AM85" s="154"/>
      <c r="AN85" s="155">
        <f>ROUND(AL85*AM85*AK85,0)</f>
        <v>0</v>
      </c>
      <c r="AO85" s="342">
        <f>AL85*(1+$C$4)</f>
        <v>0</v>
      </c>
      <c r="AP85" s="154"/>
      <c r="AQ85" s="156">
        <f>ROUND(AO85*AP85*AK85,0)</f>
        <v>0</v>
      </c>
    </row>
    <row r="86" spans="2:43" x14ac:dyDescent="0.25">
      <c r="B86" s="136"/>
      <c r="C86" s="170"/>
      <c r="D86" s="173"/>
      <c r="E86" s="171"/>
      <c r="F86" s="173"/>
      <c r="G86" s="172"/>
      <c r="H86" s="157"/>
      <c r="I86" s="343"/>
      <c r="J86" s="172"/>
      <c r="K86" s="158"/>
      <c r="M86" s="171"/>
      <c r="N86" s="173"/>
      <c r="O86" s="172"/>
      <c r="P86" s="157"/>
      <c r="Q86" s="343"/>
      <c r="R86" s="172"/>
      <c r="S86" s="158"/>
      <c r="U86" s="171"/>
      <c r="V86" s="173"/>
      <c r="W86" s="172"/>
      <c r="X86" s="157"/>
      <c r="Y86" s="343"/>
      <c r="Z86" s="172"/>
      <c r="AA86" s="158"/>
      <c r="AC86" s="171"/>
      <c r="AD86" s="173"/>
      <c r="AE86" s="172"/>
      <c r="AF86" s="157"/>
      <c r="AG86" s="343"/>
      <c r="AH86" s="172"/>
      <c r="AI86" s="158"/>
      <c r="AK86" s="171"/>
      <c r="AL86" s="173"/>
      <c r="AM86" s="172"/>
      <c r="AN86" s="157"/>
      <c r="AO86" s="343"/>
      <c r="AP86" s="172"/>
      <c r="AQ86" s="158"/>
    </row>
    <row r="87" spans="2:43" x14ac:dyDescent="0.25">
      <c r="B87" s="159" t="s">
        <v>266</v>
      </c>
      <c r="C87" s="175"/>
      <c r="D87" s="321"/>
      <c r="E87" s="325"/>
      <c r="F87" s="124"/>
      <c r="G87" s="141"/>
      <c r="H87" s="155">
        <f>SUM(H82:H86)</f>
        <v>0</v>
      </c>
      <c r="I87" s="338"/>
      <c r="J87" s="141"/>
      <c r="K87" s="156">
        <f>SUM(K82:K86)</f>
        <v>0</v>
      </c>
      <c r="M87" s="325"/>
      <c r="N87" s="124"/>
      <c r="O87" s="141"/>
      <c r="P87" s="155">
        <f>SUM(P82:P86)</f>
        <v>0</v>
      </c>
      <c r="Q87" s="338"/>
      <c r="R87" s="141"/>
      <c r="S87" s="156">
        <f>SUM(S82:S86)</f>
        <v>0</v>
      </c>
      <c r="U87" s="325"/>
      <c r="V87" s="124"/>
      <c r="W87" s="141"/>
      <c r="X87" s="155">
        <f>SUM(X82:X86)</f>
        <v>0</v>
      </c>
      <c r="Y87" s="338"/>
      <c r="Z87" s="141"/>
      <c r="AA87" s="156">
        <f>SUM(AA82:AA86)</f>
        <v>0</v>
      </c>
      <c r="AC87" s="325"/>
      <c r="AD87" s="124"/>
      <c r="AE87" s="141"/>
      <c r="AF87" s="155">
        <f>SUM(AF82:AF86)</f>
        <v>0</v>
      </c>
      <c r="AG87" s="338"/>
      <c r="AH87" s="141"/>
      <c r="AI87" s="156">
        <f>SUM(AI82:AI86)</f>
        <v>0</v>
      </c>
      <c r="AK87" s="325"/>
      <c r="AL87" s="124"/>
      <c r="AM87" s="141"/>
      <c r="AN87" s="155">
        <f>SUM(AN82:AN86)</f>
        <v>0</v>
      </c>
      <c r="AO87" s="338"/>
      <c r="AP87" s="141"/>
      <c r="AQ87" s="156">
        <f>SUM(AQ82:AQ86)</f>
        <v>0</v>
      </c>
    </row>
    <row r="88" spans="2:43" x14ac:dyDescent="0.25">
      <c r="B88" s="159"/>
      <c r="C88" s="175"/>
      <c r="D88" s="321"/>
      <c r="E88" s="325"/>
      <c r="F88" s="124"/>
      <c r="G88" s="141"/>
      <c r="H88" s="142"/>
      <c r="I88" s="338"/>
      <c r="J88" s="141"/>
      <c r="K88" s="144"/>
      <c r="M88" s="325"/>
      <c r="N88" s="124"/>
      <c r="O88" s="141"/>
      <c r="P88" s="142"/>
      <c r="Q88" s="338"/>
      <c r="R88" s="141"/>
      <c r="S88" s="144"/>
      <c r="U88" s="325"/>
      <c r="V88" s="124"/>
      <c r="W88" s="141"/>
      <c r="X88" s="142"/>
      <c r="Y88" s="338"/>
      <c r="Z88" s="141"/>
      <c r="AA88" s="144"/>
      <c r="AC88" s="325"/>
      <c r="AD88" s="124"/>
      <c r="AE88" s="141"/>
      <c r="AF88" s="142"/>
      <c r="AG88" s="338"/>
      <c r="AH88" s="141"/>
      <c r="AI88" s="144"/>
      <c r="AK88" s="325"/>
      <c r="AL88" s="124"/>
      <c r="AM88" s="141"/>
      <c r="AN88" s="142"/>
      <c r="AO88" s="338"/>
      <c r="AP88" s="141"/>
      <c r="AQ88" s="144"/>
    </row>
    <row r="89" spans="2:43" x14ac:dyDescent="0.25">
      <c r="B89" s="145" t="str">
        <f>B123</f>
        <v>Graduate Students Summer</v>
      </c>
      <c r="C89" s="176"/>
      <c r="D89" s="321"/>
      <c r="E89" s="148" t="s">
        <v>138</v>
      </c>
      <c r="F89" s="166" t="s">
        <v>13</v>
      </c>
      <c r="G89" s="167" t="s">
        <v>149</v>
      </c>
      <c r="H89" s="150" t="s">
        <v>12</v>
      </c>
      <c r="I89" s="341" t="s">
        <v>13</v>
      </c>
      <c r="J89" s="167" t="s">
        <v>149</v>
      </c>
      <c r="K89" s="151" t="s">
        <v>12</v>
      </c>
      <c r="M89" s="148" t="s">
        <v>138</v>
      </c>
      <c r="N89" s="166" t="s">
        <v>13</v>
      </c>
      <c r="O89" s="167" t="s">
        <v>149</v>
      </c>
      <c r="P89" s="150" t="s">
        <v>12</v>
      </c>
      <c r="Q89" s="341" t="s">
        <v>13</v>
      </c>
      <c r="R89" s="167" t="s">
        <v>149</v>
      </c>
      <c r="S89" s="151" t="s">
        <v>12</v>
      </c>
      <c r="U89" s="148" t="s">
        <v>138</v>
      </c>
      <c r="V89" s="166" t="s">
        <v>13</v>
      </c>
      <c r="W89" s="167" t="s">
        <v>149</v>
      </c>
      <c r="X89" s="150" t="s">
        <v>12</v>
      </c>
      <c r="Y89" s="341" t="s">
        <v>13</v>
      </c>
      <c r="Z89" s="167" t="s">
        <v>149</v>
      </c>
      <c r="AA89" s="151" t="s">
        <v>12</v>
      </c>
      <c r="AC89" s="148" t="s">
        <v>138</v>
      </c>
      <c r="AD89" s="166" t="s">
        <v>13</v>
      </c>
      <c r="AE89" s="167" t="s">
        <v>149</v>
      </c>
      <c r="AF89" s="150" t="s">
        <v>12</v>
      </c>
      <c r="AG89" s="341" t="s">
        <v>13</v>
      </c>
      <c r="AH89" s="167" t="s">
        <v>149</v>
      </c>
      <c r="AI89" s="151" t="s">
        <v>12</v>
      </c>
      <c r="AK89" s="148" t="s">
        <v>138</v>
      </c>
      <c r="AL89" s="166" t="s">
        <v>13</v>
      </c>
      <c r="AM89" s="167" t="s">
        <v>149</v>
      </c>
      <c r="AN89" s="150" t="s">
        <v>12</v>
      </c>
      <c r="AO89" s="341" t="s">
        <v>13</v>
      </c>
      <c r="AP89" s="167" t="s">
        <v>149</v>
      </c>
      <c r="AQ89" s="151" t="s">
        <v>12</v>
      </c>
    </row>
    <row r="90" spans="2:43" x14ac:dyDescent="0.25">
      <c r="B90" s="136" t="s">
        <v>260</v>
      </c>
      <c r="C90" s="175"/>
      <c r="D90" s="321"/>
      <c r="E90" s="324"/>
      <c r="F90" s="314"/>
      <c r="G90" s="154"/>
      <c r="H90" s="155">
        <f>ROUND(F90*G90*E90,0)</f>
        <v>0</v>
      </c>
      <c r="I90" s="342">
        <f>F90</f>
        <v>0</v>
      </c>
      <c r="J90" s="154"/>
      <c r="K90" s="156">
        <f>ROUND(I90*J90*E90,0)</f>
        <v>0</v>
      </c>
      <c r="M90" s="324"/>
      <c r="N90" s="314"/>
      <c r="O90" s="154"/>
      <c r="P90" s="155">
        <f>ROUND(N90*O90*M90,0)</f>
        <v>0</v>
      </c>
      <c r="Q90" s="342">
        <f>N90</f>
        <v>0</v>
      </c>
      <c r="R90" s="154"/>
      <c r="S90" s="156">
        <f>ROUND(Q90*R90*M90,0)</f>
        <v>0</v>
      </c>
      <c r="U90" s="324"/>
      <c r="V90" s="314"/>
      <c r="W90" s="154"/>
      <c r="X90" s="155">
        <f>ROUND(V90*W90*U90,0)</f>
        <v>0</v>
      </c>
      <c r="Y90" s="342">
        <f>V90</f>
        <v>0</v>
      </c>
      <c r="Z90" s="154"/>
      <c r="AA90" s="156">
        <f>ROUND(Y90*Z90*U90,0)</f>
        <v>0</v>
      </c>
      <c r="AC90" s="324"/>
      <c r="AD90" s="314"/>
      <c r="AE90" s="154"/>
      <c r="AF90" s="155">
        <f>ROUND(AD90*AE90*AC90,0)</f>
        <v>0</v>
      </c>
      <c r="AG90" s="342">
        <f>AD90</f>
        <v>0</v>
      </c>
      <c r="AH90" s="154"/>
      <c r="AI90" s="156">
        <f>ROUND(AG90*AH90*AC90,0)</f>
        <v>0</v>
      </c>
      <c r="AK90" s="324"/>
      <c r="AL90" s="314"/>
      <c r="AM90" s="154"/>
      <c r="AN90" s="155">
        <f>ROUND(AL90*AM90*AK90,0)</f>
        <v>0</v>
      </c>
      <c r="AO90" s="342">
        <f>AL90</f>
        <v>0</v>
      </c>
      <c r="AP90" s="154"/>
      <c r="AQ90" s="156">
        <f>ROUND(AO90*AP90*AK90,0)</f>
        <v>0</v>
      </c>
    </row>
    <row r="91" spans="2:43" hidden="1" x14ac:dyDescent="0.25">
      <c r="B91" s="136" t="s">
        <v>261</v>
      </c>
      <c r="C91" s="175"/>
      <c r="D91" s="321"/>
      <c r="E91" s="324"/>
      <c r="F91" s="314"/>
      <c r="G91" s="154"/>
      <c r="H91" s="155">
        <f>ROUND(F91*G91*E91,0)</f>
        <v>0</v>
      </c>
      <c r="I91" s="342">
        <f>F91</f>
        <v>0</v>
      </c>
      <c r="J91" s="154"/>
      <c r="K91" s="156">
        <f>ROUND(I91*J91*E91,0)</f>
        <v>0</v>
      </c>
      <c r="M91" s="324"/>
      <c r="N91" s="314"/>
      <c r="O91" s="154"/>
      <c r="P91" s="155">
        <f>ROUND(N91*O91*M91,0)</f>
        <v>0</v>
      </c>
      <c r="Q91" s="342">
        <f>N91</f>
        <v>0</v>
      </c>
      <c r="R91" s="154"/>
      <c r="S91" s="156">
        <f>ROUND(Q91*R91*M91,0)</f>
        <v>0</v>
      </c>
      <c r="U91" s="324"/>
      <c r="V91" s="314"/>
      <c r="W91" s="154"/>
      <c r="X91" s="155">
        <f>ROUND(V91*W91*U91,0)</f>
        <v>0</v>
      </c>
      <c r="Y91" s="342">
        <f>V91</f>
        <v>0</v>
      </c>
      <c r="Z91" s="154"/>
      <c r="AA91" s="156">
        <f>ROUND(Y91*Z91*U91,0)</f>
        <v>0</v>
      </c>
      <c r="AC91" s="324"/>
      <c r="AD91" s="314"/>
      <c r="AE91" s="154"/>
      <c r="AF91" s="155">
        <f>ROUND(AD91*AE91*AC91,0)</f>
        <v>0</v>
      </c>
      <c r="AG91" s="342">
        <f>AD91</f>
        <v>0</v>
      </c>
      <c r="AH91" s="154"/>
      <c r="AI91" s="156">
        <f>ROUND(AG91*AH91*AC91,0)</f>
        <v>0</v>
      </c>
      <c r="AK91" s="324"/>
      <c r="AL91" s="314"/>
      <c r="AM91" s="154"/>
      <c r="AN91" s="155">
        <f>ROUND(AL91*AM91*AK91,0)</f>
        <v>0</v>
      </c>
      <c r="AO91" s="342">
        <f>AL91</f>
        <v>0</v>
      </c>
      <c r="AP91" s="154"/>
      <c r="AQ91" s="156">
        <f>ROUND(AO91*AP91*AK91,0)</f>
        <v>0</v>
      </c>
    </row>
    <row r="92" spans="2:43" hidden="1" x14ac:dyDescent="0.25">
      <c r="B92" s="136" t="s">
        <v>262</v>
      </c>
      <c r="C92" s="175"/>
      <c r="D92" s="321"/>
      <c r="E92" s="324"/>
      <c r="F92" s="314"/>
      <c r="G92" s="154"/>
      <c r="H92" s="155">
        <f>ROUND(F92*G92*E92,0)</f>
        <v>0</v>
      </c>
      <c r="I92" s="342">
        <f>F92</f>
        <v>0</v>
      </c>
      <c r="J92" s="154"/>
      <c r="K92" s="156">
        <f>ROUND(I92*J92*E92,0)</f>
        <v>0</v>
      </c>
      <c r="M92" s="324"/>
      <c r="N92" s="314"/>
      <c r="O92" s="154"/>
      <c r="P92" s="155">
        <f>ROUND(N92*O92*M92,0)</f>
        <v>0</v>
      </c>
      <c r="Q92" s="342">
        <f>N92</f>
        <v>0</v>
      </c>
      <c r="R92" s="154"/>
      <c r="S92" s="156">
        <f>ROUND(Q92*R92*M92,0)</f>
        <v>0</v>
      </c>
      <c r="U92" s="324"/>
      <c r="V92" s="314"/>
      <c r="W92" s="154"/>
      <c r="X92" s="155">
        <f>ROUND(V92*W92*U92,0)</f>
        <v>0</v>
      </c>
      <c r="Y92" s="342">
        <f>V92</f>
        <v>0</v>
      </c>
      <c r="Z92" s="154"/>
      <c r="AA92" s="156">
        <f>ROUND(Y92*Z92*U92,0)</f>
        <v>0</v>
      </c>
      <c r="AC92" s="324"/>
      <c r="AD92" s="314"/>
      <c r="AE92" s="154"/>
      <c r="AF92" s="155">
        <f>ROUND(AD92*AE92*AC92,0)</f>
        <v>0</v>
      </c>
      <c r="AG92" s="342">
        <f>AD92</f>
        <v>0</v>
      </c>
      <c r="AH92" s="154"/>
      <c r="AI92" s="156">
        <f>ROUND(AG92*AH92*AC92,0)</f>
        <v>0</v>
      </c>
      <c r="AK92" s="324"/>
      <c r="AL92" s="314"/>
      <c r="AM92" s="154"/>
      <c r="AN92" s="155">
        <f>ROUND(AL92*AM92*AK92,0)</f>
        <v>0</v>
      </c>
      <c r="AO92" s="342">
        <f>AL92</f>
        <v>0</v>
      </c>
      <c r="AP92" s="154"/>
      <c r="AQ92" s="156">
        <f>ROUND(AO92*AP92*AK92,0)</f>
        <v>0</v>
      </c>
    </row>
    <row r="93" spans="2:43" hidden="1" x14ac:dyDescent="0.25">
      <c r="B93" s="136" t="s">
        <v>263</v>
      </c>
      <c r="C93" s="175"/>
      <c r="D93" s="321"/>
      <c r="E93" s="324"/>
      <c r="F93" s="314"/>
      <c r="G93" s="154"/>
      <c r="H93" s="155">
        <f>ROUND(F93*G93*E93,0)</f>
        <v>0</v>
      </c>
      <c r="I93" s="342">
        <f>F93</f>
        <v>0</v>
      </c>
      <c r="J93" s="154"/>
      <c r="K93" s="156">
        <f>ROUND(I93*J93*E93,0)</f>
        <v>0</v>
      </c>
      <c r="M93" s="324"/>
      <c r="N93" s="314"/>
      <c r="O93" s="154"/>
      <c r="P93" s="155">
        <f>ROUND(N93*O93*M93,0)</f>
        <v>0</v>
      </c>
      <c r="Q93" s="342">
        <f>N93</f>
        <v>0</v>
      </c>
      <c r="R93" s="154"/>
      <c r="S93" s="156">
        <f>ROUND(Q93*R93*M93,0)</f>
        <v>0</v>
      </c>
      <c r="U93" s="324"/>
      <c r="V93" s="314"/>
      <c r="W93" s="154"/>
      <c r="X93" s="155">
        <f>ROUND(V93*W93*U93,0)</f>
        <v>0</v>
      </c>
      <c r="Y93" s="342">
        <f>V93</f>
        <v>0</v>
      </c>
      <c r="Z93" s="154"/>
      <c r="AA93" s="156">
        <f>ROUND(Y93*Z93*U93,0)</f>
        <v>0</v>
      </c>
      <c r="AC93" s="324"/>
      <c r="AD93" s="314"/>
      <c r="AE93" s="154"/>
      <c r="AF93" s="155">
        <f>ROUND(AD93*AE93*AC93,0)</f>
        <v>0</v>
      </c>
      <c r="AG93" s="342">
        <f>AD93</f>
        <v>0</v>
      </c>
      <c r="AH93" s="154"/>
      <c r="AI93" s="156">
        <f>ROUND(AG93*AH93*AC93,0)</f>
        <v>0</v>
      </c>
      <c r="AK93" s="324"/>
      <c r="AL93" s="314"/>
      <c r="AM93" s="154"/>
      <c r="AN93" s="155">
        <f>ROUND(AL93*AM93*AK93,0)</f>
        <v>0</v>
      </c>
      <c r="AO93" s="342">
        <f>AL93</f>
        <v>0</v>
      </c>
      <c r="AP93" s="154"/>
      <c r="AQ93" s="156">
        <f>ROUND(AO93*AP93*AK93,0)</f>
        <v>0</v>
      </c>
    </row>
    <row r="94" spans="2:43" x14ac:dyDescent="0.25">
      <c r="B94" s="159"/>
      <c r="C94" s="175"/>
      <c r="D94" s="321"/>
      <c r="E94" s="171"/>
      <c r="F94" s="173"/>
      <c r="G94" s="172"/>
      <c r="H94" s="157"/>
      <c r="I94" s="343"/>
      <c r="J94" s="172"/>
      <c r="K94" s="158"/>
      <c r="M94" s="171"/>
      <c r="N94" s="173"/>
      <c r="O94" s="172"/>
      <c r="P94" s="157"/>
      <c r="Q94" s="343"/>
      <c r="R94" s="172"/>
      <c r="S94" s="158"/>
      <c r="U94" s="171"/>
      <c r="V94" s="173"/>
      <c r="W94" s="172"/>
      <c r="X94" s="157"/>
      <c r="Y94" s="343"/>
      <c r="Z94" s="172"/>
      <c r="AA94" s="158"/>
      <c r="AC94" s="171"/>
      <c r="AD94" s="173"/>
      <c r="AE94" s="172"/>
      <c r="AF94" s="157"/>
      <c r="AG94" s="343"/>
      <c r="AH94" s="172"/>
      <c r="AI94" s="158"/>
      <c r="AK94" s="171"/>
      <c r="AL94" s="173"/>
      <c r="AM94" s="172"/>
      <c r="AN94" s="157"/>
      <c r="AO94" s="343"/>
      <c r="AP94" s="172"/>
      <c r="AQ94" s="158"/>
    </row>
    <row r="95" spans="2:43" x14ac:dyDescent="0.25">
      <c r="B95" s="159" t="s">
        <v>267</v>
      </c>
      <c r="C95" s="175"/>
      <c r="D95" s="321"/>
      <c r="E95" s="325"/>
      <c r="F95" s="124"/>
      <c r="G95" s="141"/>
      <c r="H95" s="155">
        <f>SUM(H90:H94)</f>
        <v>0</v>
      </c>
      <c r="I95" s="338"/>
      <c r="J95" s="141"/>
      <c r="K95" s="156">
        <f>SUM(K90:K94)</f>
        <v>0</v>
      </c>
      <c r="M95" s="325"/>
      <c r="N95" s="124"/>
      <c r="O95" s="141"/>
      <c r="P95" s="155">
        <f>SUM(P90:P94)</f>
        <v>0</v>
      </c>
      <c r="Q95" s="338"/>
      <c r="R95" s="141"/>
      <c r="S95" s="156">
        <f>SUM(S90:S94)</f>
        <v>0</v>
      </c>
      <c r="U95" s="325"/>
      <c r="V95" s="124"/>
      <c r="W95" s="141"/>
      <c r="X95" s="155">
        <f>SUM(X90:X94)</f>
        <v>0</v>
      </c>
      <c r="Y95" s="338"/>
      <c r="Z95" s="141"/>
      <c r="AA95" s="156">
        <f>SUM(AA90:AA94)</f>
        <v>0</v>
      </c>
      <c r="AC95" s="325"/>
      <c r="AD95" s="124"/>
      <c r="AE95" s="141"/>
      <c r="AF95" s="155">
        <f>SUM(AF90:AF94)</f>
        <v>0</v>
      </c>
      <c r="AG95" s="338"/>
      <c r="AH95" s="141"/>
      <c r="AI95" s="156">
        <f>SUM(AI90:AI94)</f>
        <v>0</v>
      </c>
      <c r="AK95" s="325"/>
      <c r="AL95" s="124"/>
      <c r="AM95" s="141"/>
      <c r="AN95" s="155">
        <f>SUM(AN90:AN94)</f>
        <v>0</v>
      </c>
      <c r="AO95" s="338"/>
      <c r="AP95" s="141"/>
      <c r="AQ95" s="156">
        <f>SUM(AQ90:AQ94)</f>
        <v>0</v>
      </c>
    </row>
    <row r="96" spans="2:43" x14ac:dyDescent="0.25">
      <c r="B96" s="159"/>
      <c r="C96" s="175"/>
      <c r="D96" s="321"/>
      <c r="E96" s="325"/>
      <c r="F96" s="124"/>
      <c r="G96" s="141"/>
      <c r="H96" s="142"/>
      <c r="I96" s="338"/>
      <c r="J96" s="141"/>
      <c r="K96" s="144"/>
      <c r="M96" s="325"/>
      <c r="N96" s="124"/>
      <c r="O96" s="141"/>
      <c r="P96" s="142"/>
      <c r="Q96" s="338"/>
      <c r="R96" s="141"/>
      <c r="S96" s="144"/>
      <c r="U96" s="325"/>
      <c r="V96" s="124"/>
      <c r="W96" s="141"/>
      <c r="X96" s="142"/>
      <c r="Y96" s="338"/>
      <c r="Z96" s="141"/>
      <c r="AA96" s="144"/>
      <c r="AC96" s="325"/>
      <c r="AD96" s="124"/>
      <c r="AE96" s="141"/>
      <c r="AF96" s="142"/>
      <c r="AG96" s="338"/>
      <c r="AH96" s="141"/>
      <c r="AI96" s="144"/>
      <c r="AK96" s="325"/>
      <c r="AL96" s="124"/>
      <c r="AM96" s="141"/>
      <c r="AN96" s="142"/>
      <c r="AO96" s="338"/>
      <c r="AP96" s="141"/>
      <c r="AQ96" s="144"/>
    </row>
    <row r="97" spans="2:43" x14ac:dyDescent="0.25">
      <c r="B97" s="145" t="str">
        <f>B124</f>
        <v>Temp Employees &gt; 520 hours</v>
      </c>
      <c r="C97" s="176"/>
      <c r="D97" s="321"/>
      <c r="E97" s="332"/>
      <c r="F97" s="166" t="s">
        <v>113</v>
      </c>
      <c r="G97" s="167" t="s">
        <v>150</v>
      </c>
      <c r="H97" s="150" t="s">
        <v>12</v>
      </c>
      <c r="I97" s="341" t="s">
        <v>113</v>
      </c>
      <c r="J97" s="167" t="s">
        <v>150</v>
      </c>
      <c r="K97" s="151" t="s">
        <v>12</v>
      </c>
      <c r="M97" s="332"/>
      <c r="N97" s="166" t="s">
        <v>113</v>
      </c>
      <c r="O97" s="167" t="s">
        <v>150</v>
      </c>
      <c r="P97" s="150" t="s">
        <v>12</v>
      </c>
      <c r="Q97" s="341" t="s">
        <v>113</v>
      </c>
      <c r="R97" s="167" t="s">
        <v>150</v>
      </c>
      <c r="S97" s="151" t="s">
        <v>12</v>
      </c>
      <c r="U97" s="332"/>
      <c r="V97" s="166" t="s">
        <v>113</v>
      </c>
      <c r="W97" s="167" t="s">
        <v>150</v>
      </c>
      <c r="X97" s="150" t="s">
        <v>12</v>
      </c>
      <c r="Y97" s="341" t="s">
        <v>113</v>
      </c>
      <c r="Z97" s="167" t="s">
        <v>150</v>
      </c>
      <c r="AA97" s="151" t="s">
        <v>12</v>
      </c>
      <c r="AC97" s="332"/>
      <c r="AD97" s="166" t="s">
        <v>113</v>
      </c>
      <c r="AE97" s="167" t="s">
        <v>150</v>
      </c>
      <c r="AF97" s="150" t="s">
        <v>12</v>
      </c>
      <c r="AG97" s="341" t="s">
        <v>113</v>
      </c>
      <c r="AH97" s="167" t="s">
        <v>150</v>
      </c>
      <c r="AI97" s="151" t="s">
        <v>12</v>
      </c>
      <c r="AK97" s="332"/>
      <c r="AL97" s="166" t="s">
        <v>113</v>
      </c>
      <c r="AM97" s="167" t="s">
        <v>150</v>
      </c>
      <c r="AN97" s="150" t="s">
        <v>12</v>
      </c>
      <c r="AO97" s="341" t="s">
        <v>113</v>
      </c>
      <c r="AP97" s="167" t="s">
        <v>150</v>
      </c>
      <c r="AQ97" s="151" t="s">
        <v>12</v>
      </c>
    </row>
    <row r="98" spans="2:43" x14ac:dyDescent="0.25">
      <c r="B98" s="161" t="s">
        <v>269</v>
      </c>
      <c r="C98" s="175"/>
      <c r="D98" s="321"/>
      <c r="E98" s="325"/>
      <c r="F98" s="313"/>
      <c r="G98" s="154"/>
      <c r="H98" s="155">
        <f>ROUND(F98*G98,0)</f>
        <v>0</v>
      </c>
      <c r="I98" s="340">
        <f>F98*(1+'Salary Increase %'!$F$52)</f>
        <v>0</v>
      </c>
      <c r="J98" s="154"/>
      <c r="K98" s="156">
        <f>ROUND(I98*J98,0)</f>
        <v>0</v>
      </c>
      <c r="M98" s="325"/>
      <c r="N98" s="313"/>
      <c r="O98" s="154"/>
      <c r="P98" s="155">
        <f>ROUND(N98*O98,0)</f>
        <v>0</v>
      </c>
      <c r="Q98" s="340">
        <f>N98*(1+'Salary Increase %'!$F$52)</f>
        <v>0</v>
      </c>
      <c r="R98" s="154"/>
      <c r="S98" s="156">
        <f>ROUND(Q98*R98,0)</f>
        <v>0</v>
      </c>
      <c r="U98" s="325"/>
      <c r="V98" s="313"/>
      <c r="W98" s="154"/>
      <c r="X98" s="155">
        <f>ROUND(V98*W98,0)</f>
        <v>0</v>
      </c>
      <c r="Y98" s="340">
        <f>V98*(1+'Salary Increase %'!$F$52)</f>
        <v>0</v>
      </c>
      <c r="Z98" s="154"/>
      <c r="AA98" s="156">
        <f>ROUND(Y98*Z98,0)</f>
        <v>0</v>
      </c>
      <c r="AC98" s="325"/>
      <c r="AD98" s="313"/>
      <c r="AE98" s="154"/>
      <c r="AF98" s="155">
        <f>ROUND(AD98*AE98,0)</f>
        <v>0</v>
      </c>
      <c r="AG98" s="340">
        <f>AD98*(1+'Salary Increase %'!$F$52)</f>
        <v>0</v>
      </c>
      <c r="AH98" s="154"/>
      <c r="AI98" s="156">
        <f>ROUND(AG98*AH98,0)</f>
        <v>0</v>
      </c>
      <c r="AK98" s="325"/>
      <c r="AL98" s="313"/>
      <c r="AM98" s="154"/>
      <c r="AN98" s="155">
        <f>ROUND(AL98*AM98,0)</f>
        <v>0</v>
      </c>
      <c r="AO98" s="340">
        <f>AL98*(1+'Salary Increase %'!$F$52)</f>
        <v>0</v>
      </c>
      <c r="AP98" s="154"/>
      <c r="AQ98" s="156">
        <f>ROUND(AO98*AP98,0)</f>
        <v>0</v>
      </c>
    </row>
    <row r="99" spans="2:43" hidden="1" x14ac:dyDescent="0.25">
      <c r="B99" s="161" t="s">
        <v>270</v>
      </c>
      <c r="C99" s="175"/>
      <c r="D99" s="321"/>
      <c r="E99" s="325"/>
      <c r="F99" s="313"/>
      <c r="G99" s="154"/>
      <c r="H99" s="155">
        <f>ROUND(F99*G99,0)</f>
        <v>0</v>
      </c>
      <c r="I99" s="340">
        <f>F99*(1+'Salary Increase %'!$F$52)</f>
        <v>0</v>
      </c>
      <c r="J99" s="154"/>
      <c r="K99" s="156">
        <f>ROUND(I99*J99,0)</f>
        <v>0</v>
      </c>
      <c r="M99" s="325"/>
      <c r="N99" s="313"/>
      <c r="O99" s="154"/>
      <c r="P99" s="155">
        <f>ROUND(N99*O99,0)</f>
        <v>0</v>
      </c>
      <c r="Q99" s="340">
        <f>N99*(1+'Salary Increase %'!$F$52)</f>
        <v>0</v>
      </c>
      <c r="R99" s="154"/>
      <c r="S99" s="156">
        <f>ROUND(Q99*R99,0)</f>
        <v>0</v>
      </c>
      <c r="U99" s="325"/>
      <c r="V99" s="313"/>
      <c r="W99" s="154"/>
      <c r="X99" s="155">
        <f>ROUND(V99*W99,0)</f>
        <v>0</v>
      </c>
      <c r="Y99" s="340">
        <f>V99*(1+'Salary Increase %'!$F$52)</f>
        <v>0</v>
      </c>
      <c r="Z99" s="154"/>
      <c r="AA99" s="156">
        <f>ROUND(Y99*Z99,0)</f>
        <v>0</v>
      </c>
      <c r="AC99" s="325"/>
      <c r="AD99" s="313"/>
      <c r="AE99" s="154"/>
      <c r="AF99" s="155">
        <f>ROUND(AD99*AE99,0)</f>
        <v>0</v>
      </c>
      <c r="AG99" s="340">
        <f>AD99*(1+'Salary Increase %'!$F$52)</f>
        <v>0</v>
      </c>
      <c r="AH99" s="154"/>
      <c r="AI99" s="156">
        <f>ROUND(AG99*AH99,0)</f>
        <v>0</v>
      </c>
      <c r="AK99" s="325"/>
      <c r="AL99" s="313"/>
      <c r="AM99" s="154"/>
      <c r="AN99" s="155">
        <f>ROUND(AL99*AM99,0)</f>
        <v>0</v>
      </c>
      <c r="AO99" s="340">
        <f>AL99*(1+'Salary Increase %'!$F$52)</f>
        <v>0</v>
      </c>
      <c r="AP99" s="154"/>
      <c r="AQ99" s="156">
        <f>ROUND(AO99*AP99,0)</f>
        <v>0</v>
      </c>
    </row>
    <row r="100" spans="2:43" hidden="1" x14ac:dyDescent="0.25">
      <c r="B100" s="161" t="s">
        <v>271</v>
      </c>
      <c r="C100" s="175"/>
      <c r="D100" s="321"/>
      <c r="E100" s="325"/>
      <c r="F100" s="313"/>
      <c r="G100" s="154"/>
      <c r="H100" s="155">
        <f>ROUND(F100*G100,0)</f>
        <v>0</v>
      </c>
      <c r="I100" s="340">
        <f>F100*(1+'Salary Increase %'!$F$52)</f>
        <v>0</v>
      </c>
      <c r="J100" s="154"/>
      <c r="K100" s="156">
        <f>ROUND(I100*J100,0)</f>
        <v>0</v>
      </c>
      <c r="M100" s="325"/>
      <c r="N100" s="313"/>
      <c r="O100" s="154"/>
      <c r="P100" s="155">
        <f>ROUND(N100*O100,0)</f>
        <v>0</v>
      </c>
      <c r="Q100" s="340">
        <f>N100*(1+'Salary Increase %'!$F$52)</f>
        <v>0</v>
      </c>
      <c r="R100" s="154"/>
      <c r="S100" s="156">
        <f>ROUND(Q100*R100,0)</f>
        <v>0</v>
      </c>
      <c r="U100" s="325"/>
      <c r="V100" s="313"/>
      <c r="W100" s="154"/>
      <c r="X100" s="155">
        <f>ROUND(V100*W100,0)</f>
        <v>0</v>
      </c>
      <c r="Y100" s="340">
        <f>V100*(1+'Salary Increase %'!$F$52)</f>
        <v>0</v>
      </c>
      <c r="Z100" s="154"/>
      <c r="AA100" s="156">
        <f>ROUND(Y100*Z100,0)</f>
        <v>0</v>
      </c>
      <c r="AC100" s="325"/>
      <c r="AD100" s="313"/>
      <c r="AE100" s="154"/>
      <c r="AF100" s="155">
        <f>ROUND(AD100*AE100,0)</f>
        <v>0</v>
      </c>
      <c r="AG100" s="340">
        <f>AD100*(1+'Salary Increase %'!$F$52)</f>
        <v>0</v>
      </c>
      <c r="AH100" s="154"/>
      <c r="AI100" s="156">
        <f>ROUND(AG100*AH100,0)</f>
        <v>0</v>
      </c>
      <c r="AK100" s="325"/>
      <c r="AL100" s="313"/>
      <c r="AM100" s="154"/>
      <c r="AN100" s="155">
        <f>ROUND(AL100*AM100,0)</f>
        <v>0</v>
      </c>
      <c r="AO100" s="340">
        <f>AL100*(1+'Salary Increase %'!$F$52)</f>
        <v>0</v>
      </c>
      <c r="AP100" s="154"/>
      <c r="AQ100" s="156">
        <f>ROUND(AO100*AP100,0)</f>
        <v>0</v>
      </c>
    </row>
    <row r="101" spans="2:43" hidden="1" x14ac:dyDescent="0.25">
      <c r="B101" s="161" t="s">
        <v>272</v>
      </c>
      <c r="C101" s="175"/>
      <c r="D101" s="321"/>
      <c r="E101" s="325"/>
      <c r="F101" s="313"/>
      <c r="G101" s="154"/>
      <c r="H101" s="155">
        <f>ROUND(F101*G101,0)</f>
        <v>0</v>
      </c>
      <c r="I101" s="340">
        <f>F101*(1+'Salary Increase %'!$F$52)</f>
        <v>0</v>
      </c>
      <c r="J101" s="154"/>
      <c r="K101" s="156">
        <f>ROUND(I101*J101,0)</f>
        <v>0</v>
      </c>
      <c r="M101" s="325"/>
      <c r="N101" s="313"/>
      <c r="O101" s="154"/>
      <c r="P101" s="155">
        <f>ROUND(N101*O101,0)</f>
        <v>0</v>
      </c>
      <c r="Q101" s="340">
        <f>N101*(1+'Salary Increase %'!$F$52)</f>
        <v>0</v>
      </c>
      <c r="R101" s="154"/>
      <c r="S101" s="156">
        <f>ROUND(Q101*R101,0)</f>
        <v>0</v>
      </c>
      <c r="U101" s="325"/>
      <c r="V101" s="313"/>
      <c r="W101" s="154"/>
      <c r="X101" s="155">
        <f>ROUND(V101*W101,0)</f>
        <v>0</v>
      </c>
      <c r="Y101" s="340">
        <f>V101*(1+'Salary Increase %'!$F$52)</f>
        <v>0</v>
      </c>
      <c r="Z101" s="154"/>
      <c r="AA101" s="156">
        <f>ROUND(Y101*Z101,0)</f>
        <v>0</v>
      </c>
      <c r="AC101" s="325"/>
      <c r="AD101" s="313"/>
      <c r="AE101" s="154"/>
      <c r="AF101" s="155">
        <f>ROUND(AD101*AE101,0)</f>
        <v>0</v>
      </c>
      <c r="AG101" s="340">
        <f>AD101*(1+'Salary Increase %'!$F$52)</f>
        <v>0</v>
      </c>
      <c r="AH101" s="154"/>
      <c r="AI101" s="156">
        <f>ROUND(AG101*AH101,0)</f>
        <v>0</v>
      </c>
      <c r="AK101" s="325"/>
      <c r="AL101" s="313"/>
      <c r="AM101" s="154"/>
      <c r="AN101" s="155">
        <f>ROUND(AL101*AM101,0)</f>
        <v>0</v>
      </c>
      <c r="AO101" s="340">
        <f>AL101*(1+'Salary Increase %'!$F$52)</f>
        <v>0</v>
      </c>
      <c r="AP101" s="154"/>
      <c r="AQ101" s="156">
        <f>ROUND(AO101*AP101,0)</f>
        <v>0</v>
      </c>
    </row>
    <row r="102" spans="2:43" hidden="1" x14ac:dyDescent="0.25">
      <c r="B102" s="161"/>
      <c r="C102" s="175"/>
      <c r="D102" s="321"/>
      <c r="E102" s="325"/>
      <c r="F102" s="124"/>
      <c r="G102" s="141"/>
      <c r="H102" s="157"/>
      <c r="I102" s="338"/>
      <c r="J102" s="141"/>
      <c r="K102" s="158"/>
      <c r="M102" s="325"/>
      <c r="N102" s="124"/>
      <c r="O102" s="141"/>
      <c r="P102" s="157"/>
      <c r="Q102" s="338"/>
      <c r="R102" s="141"/>
      <c r="S102" s="158"/>
      <c r="U102" s="325"/>
      <c r="V102" s="124"/>
      <c r="W102" s="141"/>
      <c r="X102" s="157"/>
      <c r="Y102" s="338"/>
      <c r="Z102" s="141"/>
      <c r="AA102" s="158"/>
      <c r="AC102" s="325"/>
      <c r="AD102" s="124"/>
      <c r="AE102" s="141"/>
      <c r="AF102" s="157"/>
      <c r="AG102" s="338"/>
      <c r="AH102" s="141"/>
      <c r="AI102" s="158"/>
      <c r="AK102" s="325"/>
      <c r="AL102" s="124"/>
      <c r="AM102" s="141"/>
      <c r="AN102" s="157"/>
      <c r="AO102" s="338"/>
      <c r="AP102" s="141"/>
      <c r="AQ102" s="158"/>
    </row>
    <row r="103" spans="2:43" x14ac:dyDescent="0.25">
      <c r="B103" s="159" t="s">
        <v>273</v>
      </c>
      <c r="C103" s="175"/>
      <c r="D103" s="321"/>
      <c r="E103" s="325"/>
      <c r="F103" s="124"/>
      <c r="G103" s="141"/>
      <c r="H103" s="155">
        <f>SUM(H98:H102)</f>
        <v>0</v>
      </c>
      <c r="I103" s="338"/>
      <c r="J103" s="141"/>
      <c r="K103" s="156">
        <f>SUM(K98:K102)</f>
        <v>0</v>
      </c>
      <c r="M103" s="325"/>
      <c r="N103" s="124"/>
      <c r="O103" s="141"/>
      <c r="P103" s="155">
        <f>SUM(P98:P102)</f>
        <v>0</v>
      </c>
      <c r="Q103" s="338"/>
      <c r="R103" s="141"/>
      <c r="S103" s="156">
        <f>SUM(S98:S102)</f>
        <v>0</v>
      </c>
      <c r="U103" s="325"/>
      <c r="V103" s="124"/>
      <c r="W103" s="141"/>
      <c r="X103" s="155">
        <f>SUM(X98:X102)</f>
        <v>0</v>
      </c>
      <c r="Y103" s="338"/>
      <c r="Z103" s="141"/>
      <c r="AA103" s="156">
        <f>SUM(AA98:AA102)</f>
        <v>0</v>
      </c>
      <c r="AC103" s="325"/>
      <c r="AD103" s="124"/>
      <c r="AE103" s="141"/>
      <c r="AF103" s="155">
        <f>SUM(AF98:AF102)</f>
        <v>0</v>
      </c>
      <c r="AG103" s="338"/>
      <c r="AH103" s="141"/>
      <c r="AI103" s="156">
        <f>SUM(AI98:AI102)</f>
        <v>0</v>
      </c>
      <c r="AK103" s="325"/>
      <c r="AL103" s="124"/>
      <c r="AM103" s="141"/>
      <c r="AN103" s="155">
        <f>SUM(AN98:AN102)</f>
        <v>0</v>
      </c>
      <c r="AO103" s="338"/>
      <c r="AP103" s="141"/>
      <c r="AQ103" s="156">
        <f>SUM(AQ98:AQ102)</f>
        <v>0</v>
      </c>
    </row>
    <row r="104" spans="2:43" x14ac:dyDescent="0.25">
      <c r="B104" s="159"/>
      <c r="C104" s="175"/>
      <c r="D104" s="321"/>
      <c r="E104" s="325"/>
      <c r="F104" s="124"/>
      <c r="G104" s="141"/>
      <c r="H104" s="142"/>
      <c r="I104" s="338"/>
      <c r="J104" s="141"/>
      <c r="K104" s="144"/>
      <c r="M104" s="325"/>
      <c r="N104" s="124"/>
      <c r="O104" s="141"/>
      <c r="P104" s="142"/>
      <c r="Q104" s="338"/>
      <c r="R104" s="141"/>
      <c r="S104" s="144"/>
      <c r="U104" s="325"/>
      <c r="V104" s="124"/>
      <c r="W104" s="141"/>
      <c r="X104" s="142"/>
      <c r="Y104" s="338"/>
      <c r="Z104" s="141"/>
      <c r="AA104" s="144"/>
      <c r="AC104" s="325"/>
      <c r="AD104" s="124"/>
      <c r="AE104" s="141"/>
      <c r="AF104" s="142"/>
      <c r="AG104" s="338"/>
      <c r="AH104" s="141"/>
      <c r="AI104" s="144"/>
      <c r="AK104" s="325"/>
      <c r="AL104" s="124"/>
      <c r="AM104" s="141"/>
      <c r="AN104" s="142"/>
      <c r="AO104" s="338"/>
      <c r="AP104" s="141"/>
      <c r="AQ104" s="144"/>
    </row>
    <row r="105" spans="2:43" s="403" customFormat="1" x14ac:dyDescent="0.25">
      <c r="B105" s="145" t="str">
        <f>B125</f>
        <v>Summer Youth Hire</v>
      </c>
      <c r="C105" s="176"/>
      <c r="D105" s="321"/>
      <c r="E105" s="148" t="s">
        <v>138</v>
      </c>
      <c r="F105" s="166" t="s">
        <v>113</v>
      </c>
      <c r="G105" s="167" t="s">
        <v>150</v>
      </c>
      <c r="H105" s="150" t="s">
        <v>12</v>
      </c>
      <c r="I105" s="341" t="s">
        <v>113</v>
      </c>
      <c r="J105" s="167" t="s">
        <v>150</v>
      </c>
      <c r="K105" s="151" t="s">
        <v>12</v>
      </c>
      <c r="M105" s="148" t="s">
        <v>138</v>
      </c>
      <c r="N105" s="166" t="s">
        <v>113</v>
      </c>
      <c r="O105" s="167" t="s">
        <v>150</v>
      </c>
      <c r="P105" s="150" t="s">
        <v>12</v>
      </c>
      <c r="Q105" s="341" t="s">
        <v>113</v>
      </c>
      <c r="R105" s="167" t="s">
        <v>150</v>
      </c>
      <c r="S105" s="151" t="s">
        <v>12</v>
      </c>
      <c r="U105" s="148" t="s">
        <v>138</v>
      </c>
      <c r="V105" s="166" t="s">
        <v>113</v>
      </c>
      <c r="W105" s="167" t="s">
        <v>150</v>
      </c>
      <c r="X105" s="150" t="s">
        <v>12</v>
      </c>
      <c r="Y105" s="341" t="s">
        <v>113</v>
      </c>
      <c r="Z105" s="167" t="s">
        <v>150</v>
      </c>
      <c r="AA105" s="151" t="s">
        <v>12</v>
      </c>
      <c r="AC105" s="148" t="s">
        <v>138</v>
      </c>
      <c r="AD105" s="166" t="s">
        <v>113</v>
      </c>
      <c r="AE105" s="167" t="s">
        <v>150</v>
      </c>
      <c r="AF105" s="150" t="s">
        <v>12</v>
      </c>
      <c r="AG105" s="341" t="s">
        <v>113</v>
      </c>
      <c r="AH105" s="167" t="s">
        <v>150</v>
      </c>
      <c r="AI105" s="151" t="s">
        <v>12</v>
      </c>
      <c r="AK105" s="148" t="s">
        <v>138</v>
      </c>
      <c r="AL105" s="166" t="s">
        <v>113</v>
      </c>
      <c r="AM105" s="167" t="s">
        <v>150</v>
      </c>
      <c r="AN105" s="150" t="s">
        <v>12</v>
      </c>
      <c r="AO105" s="341" t="s">
        <v>113</v>
      </c>
      <c r="AP105" s="167" t="s">
        <v>150</v>
      </c>
      <c r="AQ105" s="151" t="s">
        <v>12</v>
      </c>
    </row>
    <row r="106" spans="2:43" x14ac:dyDescent="0.25">
      <c r="B106" s="136" t="s">
        <v>260</v>
      </c>
      <c r="C106" s="175"/>
      <c r="D106" s="321"/>
      <c r="E106" s="324"/>
      <c r="F106" s="313"/>
      <c r="G106" s="154"/>
      <c r="H106" s="155">
        <f>ROUND(F106*G106*E106,0)</f>
        <v>0</v>
      </c>
      <c r="I106" s="340">
        <f>F106</f>
        <v>0</v>
      </c>
      <c r="J106" s="154"/>
      <c r="K106" s="156">
        <f>ROUND(I106*J106*E106,0)</f>
        <v>0</v>
      </c>
      <c r="M106" s="324"/>
      <c r="N106" s="313"/>
      <c r="O106" s="154"/>
      <c r="P106" s="155">
        <f>ROUND(N106*O106*M106,0)</f>
        <v>0</v>
      </c>
      <c r="Q106" s="340">
        <f>N106</f>
        <v>0</v>
      </c>
      <c r="R106" s="154"/>
      <c r="S106" s="156">
        <f>ROUND(Q106*R106*M106,0)</f>
        <v>0</v>
      </c>
      <c r="U106" s="324"/>
      <c r="V106" s="313"/>
      <c r="W106" s="154"/>
      <c r="X106" s="155">
        <f>ROUND(V106*W106*U106,0)</f>
        <v>0</v>
      </c>
      <c r="Y106" s="340">
        <f>V106</f>
        <v>0</v>
      </c>
      <c r="Z106" s="154"/>
      <c r="AA106" s="156">
        <f>ROUND(Y106*Z106*U106,0)</f>
        <v>0</v>
      </c>
      <c r="AC106" s="324"/>
      <c r="AD106" s="313"/>
      <c r="AE106" s="154"/>
      <c r="AF106" s="155">
        <f>ROUND(AD106*AE106*AC106,0)</f>
        <v>0</v>
      </c>
      <c r="AG106" s="340">
        <f>AD106</f>
        <v>0</v>
      </c>
      <c r="AH106" s="154"/>
      <c r="AI106" s="156">
        <f>ROUND(AG106*AH106*AC106,0)</f>
        <v>0</v>
      </c>
      <c r="AK106" s="324"/>
      <c r="AL106" s="313"/>
      <c r="AM106" s="154"/>
      <c r="AN106" s="155">
        <f>ROUND(AL106*AM106*AK106,0)</f>
        <v>0</v>
      </c>
      <c r="AO106" s="340">
        <f>AL106</f>
        <v>0</v>
      </c>
      <c r="AP106" s="154"/>
      <c r="AQ106" s="156">
        <f>ROUND(AO106*AP106*AK106,0)</f>
        <v>0</v>
      </c>
    </row>
    <row r="107" spans="2:43" hidden="1" x14ac:dyDescent="0.25">
      <c r="B107" s="136" t="s">
        <v>261</v>
      </c>
      <c r="C107" s="175"/>
      <c r="D107" s="321"/>
      <c r="E107" s="324"/>
      <c r="F107" s="313"/>
      <c r="G107" s="154"/>
      <c r="H107" s="155">
        <f>ROUND(F107*G107*E107,0)</f>
        <v>0</v>
      </c>
      <c r="I107" s="340">
        <f>F107</f>
        <v>0</v>
      </c>
      <c r="J107" s="154"/>
      <c r="K107" s="156">
        <f>ROUND(I107*J107*E107,0)</f>
        <v>0</v>
      </c>
      <c r="M107" s="324"/>
      <c r="N107" s="313"/>
      <c r="O107" s="154"/>
      <c r="P107" s="155">
        <f>ROUND(N107*O107*M107,0)</f>
        <v>0</v>
      </c>
      <c r="Q107" s="340">
        <f>N107</f>
        <v>0</v>
      </c>
      <c r="R107" s="154"/>
      <c r="S107" s="156">
        <f>ROUND(Q107*R107*M107,0)</f>
        <v>0</v>
      </c>
      <c r="U107" s="324"/>
      <c r="V107" s="313"/>
      <c r="W107" s="154"/>
      <c r="X107" s="155">
        <f>ROUND(V107*W107*U107,0)</f>
        <v>0</v>
      </c>
      <c r="Y107" s="340">
        <f>V107</f>
        <v>0</v>
      </c>
      <c r="Z107" s="154"/>
      <c r="AA107" s="156">
        <f>ROUND(Y107*Z107*U107,0)</f>
        <v>0</v>
      </c>
      <c r="AC107" s="324"/>
      <c r="AD107" s="313"/>
      <c r="AE107" s="154"/>
      <c r="AF107" s="155">
        <f>ROUND(AD107*AE107*AC107,0)</f>
        <v>0</v>
      </c>
      <c r="AG107" s="340">
        <f>AD107</f>
        <v>0</v>
      </c>
      <c r="AH107" s="154"/>
      <c r="AI107" s="156">
        <f>ROUND(AG107*AH107*AC107,0)</f>
        <v>0</v>
      </c>
      <c r="AK107" s="324"/>
      <c r="AL107" s="313"/>
      <c r="AM107" s="154"/>
      <c r="AN107" s="155">
        <f>ROUND(AL107*AM107*AK107,0)</f>
        <v>0</v>
      </c>
      <c r="AO107" s="340">
        <f>AL107</f>
        <v>0</v>
      </c>
      <c r="AP107" s="154"/>
      <c r="AQ107" s="156">
        <f>ROUND(AO107*AP107*AK107,0)</f>
        <v>0</v>
      </c>
    </row>
    <row r="108" spans="2:43" hidden="1" x14ac:dyDescent="0.25">
      <c r="B108" s="136" t="s">
        <v>262</v>
      </c>
      <c r="C108" s="175"/>
      <c r="D108" s="321"/>
      <c r="E108" s="324"/>
      <c r="F108" s="313"/>
      <c r="G108" s="154"/>
      <c r="H108" s="155">
        <f>ROUND(F108*G108*E108,0)</f>
        <v>0</v>
      </c>
      <c r="I108" s="340">
        <f>F108</f>
        <v>0</v>
      </c>
      <c r="J108" s="154"/>
      <c r="K108" s="156">
        <f>ROUND(I108*J108*E108,0)</f>
        <v>0</v>
      </c>
      <c r="M108" s="324"/>
      <c r="N108" s="313"/>
      <c r="O108" s="154"/>
      <c r="P108" s="155">
        <f>ROUND(N108*O108*M108,0)</f>
        <v>0</v>
      </c>
      <c r="Q108" s="340">
        <f>N108</f>
        <v>0</v>
      </c>
      <c r="R108" s="154"/>
      <c r="S108" s="156">
        <f>ROUND(Q108*R108*M108,0)</f>
        <v>0</v>
      </c>
      <c r="U108" s="324"/>
      <c r="V108" s="313"/>
      <c r="W108" s="154"/>
      <c r="X108" s="155">
        <f>ROUND(V108*W108*U108,0)</f>
        <v>0</v>
      </c>
      <c r="Y108" s="340">
        <f>V108</f>
        <v>0</v>
      </c>
      <c r="Z108" s="154"/>
      <c r="AA108" s="156">
        <f>ROUND(Y108*Z108*U108,0)</f>
        <v>0</v>
      </c>
      <c r="AC108" s="324"/>
      <c r="AD108" s="313"/>
      <c r="AE108" s="154"/>
      <c r="AF108" s="155">
        <f>ROUND(AD108*AE108*AC108,0)</f>
        <v>0</v>
      </c>
      <c r="AG108" s="340">
        <f>AD108</f>
        <v>0</v>
      </c>
      <c r="AH108" s="154"/>
      <c r="AI108" s="156">
        <f>ROUND(AG108*AH108*AC108,0)</f>
        <v>0</v>
      </c>
      <c r="AK108" s="324"/>
      <c r="AL108" s="313"/>
      <c r="AM108" s="154"/>
      <c r="AN108" s="155">
        <f>ROUND(AL108*AM108*AK108,0)</f>
        <v>0</v>
      </c>
      <c r="AO108" s="340">
        <f>AL108</f>
        <v>0</v>
      </c>
      <c r="AP108" s="154"/>
      <c r="AQ108" s="156">
        <f>ROUND(AO108*AP108*AK108,0)</f>
        <v>0</v>
      </c>
    </row>
    <row r="109" spans="2:43" hidden="1" x14ac:dyDescent="0.25">
      <c r="B109" s="136" t="s">
        <v>263</v>
      </c>
      <c r="C109" s="175"/>
      <c r="D109" s="321"/>
      <c r="E109" s="324"/>
      <c r="F109" s="313"/>
      <c r="G109" s="154"/>
      <c r="H109" s="155">
        <f>ROUND(F109*G109*E109,0)</f>
        <v>0</v>
      </c>
      <c r="I109" s="340">
        <f>F109</f>
        <v>0</v>
      </c>
      <c r="J109" s="154"/>
      <c r="K109" s="156">
        <f>ROUND(I109*J109*E109,0)</f>
        <v>0</v>
      </c>
      <c r="M109" s="324"/>
      <c r="N109" s="313"/>
      <c r="O109" s="154"/>
      <c r="P109" s="155">
        <f>ROUND(N109*O109*M109,0)</f>
        <v>0</v>
      </c>
      <c r="Q109" s="340">
        <f>N109</f>
        <v>0</v>
      </c>
      <c r="R109" s="154"/>
      <c r="S109" s="156">
        <f>ROUND(Q109*R109*M109,0)</f>
        <v>0</v>
      </c>
      <c r="U109" s="324"/>
      <c r="V109" s="313"/>
      <c r="W109" s="154"/>
      <c r="X109" s="155">
        <f>ROUND(V109*W109*U109,0)</f>
        <v>0</v>
      </c>
      <c r="Y109" s="340">
        <f>V109</f>
        <v>0</v>
      </c>
      <c r="Z109" s="154"/>
      <c r="AA109" s="156">
        <f>ROUND(Y109*Z109*U109,0)</f>
        <v>0</v>
      </c>
      <c r="AC109" s="324"/>
      <c r="AD109" s="313"/>
      <c r="AE109" s="154"/>
      <c r="AF109" s="155">
        <f>ROUND(AD109*AE109*AC109,0)</f>
        <v>0</v>
      </c>
      <c r="AG109" s="340">
        <f>AD109</f>
        <v>0</v>
      </c>
      <c r="AH109" s="154"/>
      <c r="AI109" s="156">
        <f>ROUND(AG109*AH109*AC109,0)</f>
        <v>0</v>
      </c>
      <c r="AK109" s="324"/>
      <c r="AL109" s="313"/>
      <c r="AM109" s="154"/>
      <c r="AN109" s="155">
        <f>ROUND(AL109*AM109*AK109,0)</f>
        <v>0</v>
      </c>
      <c r="AO109" s="340">
        <f>AL109</f>
        <v>0</v>
      </c>
      <c r="AP109" s="154"/>
      <c r="AQ109" s="156">
        <f>ROUND(AO109*AP109*AK109,0)</f>
        <v>0</v>
      </c>
    </row>
    <row r="110" spans="2:43" x14ac:dyDescent="0.25">
      <c r="B110" s="159"/>
      <c r="C110" s="175"/>
      <c r="D110" s="321"/>
      <c r="E110" s="194"/>
      <c r="F110" s="124"/>
      <c r="G110" s="141"/>
      <c r="H110" s="155"/>
      <c r="I110" s="338"/>
      <c r="J110" s="141"/>
      <c r="K110" s="156"/>
      <c r="M110" s="194"/>
      <c r="N110" s="124"/>
      <c r="O110" s="141"/>
      <c r="P110" s="155"/>
      <c r="Q110" s="338"/>
      <c r="R110" s="141"/>
      <c r="S110" s="156"/>
      <c r="U110" s="194"/>
      <c r="V110" s="124"/>
      <c r="W110" s="141"/>
      <c r="X110" s="155"/>
      <c r="Y110" s="338"/>
      <c r="Z110" s="141"/>
      <c r="AA110" s="156"/>
      <c r="AC110" s="194"/>
      <c r="AD110" s="124"/>
      <c r="AE110" s="141"/>
      <c r="AF110" s="155"/>
      <c r="AG110" s="338"/>
      <c r="AH110" s="141"/>
      <c r="AI110" s="156"/>
      <c r="AK110" s="194"/>
      <c r="AL110" s="124"/>
      <c r="AM110" s="141"/>
      <c r="AN110" s="155"/>
      <c r="AO110" s="338"/>
      <c r="AP110" s="141"/>
      <c r="AQ110" s="156"/>
    </row>
    <row r="111" spans="2:43" x14ac:dyDescent="0.25">
      <c r="B111" s="159" t="s">
        <v>154</v>
      </c>
      <c r="C111" s="175"/>
      <c r="D111" s="321"/>
      <c r="E111" s="194"/>
      <c r="F111" s="124"/>
      <c r="G111" s="141"/>
      <c r="H111" s="178">
        <f>SUM(H106:H110)</f>
        <v>0</v>
      </c>
      <c r="I111" s="338"/>
      <c r="J111" s="141"/>
      <c r="K111" s="179">
        <f>SUM(K106:K110)</f>
        <v>0</v>
      </c>
      <c r="M111" s="194"/>
      <c r="N111" s="124"/>
      <c r="O111" s="141"/>
      <c r="P111" s="178">
        <f>SUM(P106:P110)</f>
        <v>0</v>
      </c>
      <c r="Q111" s="338"/>
      <c r="R111" s="141"/>
      <c r="S111" s="179">
        <f>SUM(S106:S110)</f>
        <v>0</v>
      </c>
      <c r="U111" s="194"/>
      <c r="V111" s="124"/>
      <c r="W111" s="141"/>
      <c r="X111" s="178">
        <f>SUM(X106:X110)</f>
        <v>0</v>
      </c>
      <c r="Y111" s="338"/>
      <c r="Z111" s="141"/>
      <c r="AA111" s="179">
        <f>SUM(AA106:AA110)</f>
        <v>0</v>
      </c>
      <c r="AC111" s="194"/>
      <c r="AD111" s="124"/>
      <c r="AE111" s="141"/>
      <c r="AF111" s="178">
        <f>SUM(AF106:AF110)</f>
        <v>0</v>
      </c>
      <c r="AG111" s="338"/>
      <c r="AH111" s="141"/>
      <c r="AI111" s="179">
        <f>SUM(AI106:AI110)</f>
        <v>0</v>
      </c>
      <c r="AK111" s="194"/>
      <c r="AL111" s="124"/>
      <c r="AM111" s="141"/>
      <c r="AN111" s="178">
        <f>SUM(AN106:AN110)</f>
        <v>0</v>
      </c>
      <c r="AO111" s="338"/>
      <c r="AP111" s="141"/>
      <c r="AQ111" s="179">
        <f>SUM(AQ106:AQ110)</f>
        <v>0</v>
      </c>
    </row>
    <row r="112" spans="2:43" x14ac:dyDescent="0.25">
      <c r="B112" s="136"/>
      <c r="C112" s="175"/>
      <c r="D112" s="321"/>
      <c r="E112" s="325"/>
      <c r="F112" s="124"/>
      <c r="G112" s="141"/>
      <c r="H112" s="142"/>
      <c r="I112" s="338"/>
      <c r="J112" s="141"/>
      <c r="K112" s="144"/>
      <c r="M112" s="325"/>
      <c r="N112" s="124"/>
      <c r="O112" s="141"/>
      <c r="P112" s="142"/>
      <c r="Q112" s="338"/>
      <c r="R112" s="141"/>
      <c r="S112" s="144"/>
      <c r="U112" s="325"/>
      <c r="V112" s="124"/>
      <c r="W112" s="141"/>
      <c r="X112" s="142"/>
      <c r="Y112" s="338"/>
      <c r="Z112" s="141"/>
      <c r="AA112" s="144"/>
      <c r="AC112" s="325"/>
      <c r="AD112" s="124"/>
      <c r="AE112" s="141"/>
      <c r="AF112" s="142"/>
      <c r="AG112" s="338"/>
      <c r="AH112" s="141"/>
      <c r="AI112" s="144"/>
      <c r="AK112" s="325"/>
      <c r="AL112" s="124"/>
      <c r="AM112" s="141"/>
      <c r="AN112" s="142"/>
      <c r="AO112" s="338"/>
      <c r="AP112" s="141"/>
      <c r="AQ112" s="144"/>
    </row>
    <row r="113" spans="2:43" x14ac:dyDescent="0.25">
      <c r="B113" s="145" t="s">
        <v>1</v>
      </c>
      <c r="C113" s="163"/>
      <c r="D113" s="125"/>
      <c r="E113" s="164"/>
      <c r="F113" s="149" t="s">
        <v>2</v>
      </c>
      <c r="G113" s="149"/>
      <c r="H113" s="150" t="s">
        <v>12</v>
      </c>
      <c r="I113" s="339" t="s">
        <v>2</v>
      </c>
      <c r="J113" s="149"/>
      <c r="K113" s="151" t="s">
        <v>12</v>
      </c>
      <c r="M113" s="164"/>
      <c r="N113" s="149" t="s">
        <v>2</v>
      </c>
      <c r="O113" s="149"/>
      <c r="P113" s="150" t="s">
        <v>12</v>
      </c>
      <c r="Q113" s="339" t="s">
        <v>2</v>
      </c>
      <c r="R113" s="149"/>
      <c r="S113" s="151" t="s">
        <v>12</v>
      </c>
      <c r="U113" s="164"/>
      <c r="V113" s="149" t="s">
        <v>2</v>
      </c>
      <c r="W113" s="149"/>
      <c r="X113" s="150" t="s">
        <v>12</v>
      </c>
      <c r="Y113" s="339" t="s">
        <v>2</v>
      </c>
      <c r="Z113" s="149"/>
      <c r="AA113" s="151" t="s">
        <v>12</v>
      </c>
      <c r="AC113" s="164"/>
      <c r="AD113" s="149" t="s">
        <v>2</v>
      </c>
      <c r="AE113" s="149"/>
      <c r="AF113" s="150" t="s">
        <v>12</v>
      </c>
      <c r="AG113" s="339" t="s">
        <v>2</v>
      </c>
      <c r="AH113" s="149"/>
      <c r="AI113" s="151" t="s">
        <v>12</v>
      </c>
      <c r="AK113" s="164"/>
      <c r="AL113" s="149" t="s">
        <v>2</v>
      </c>
      <c r="AM113" s="149"/>
      <c r="AN113" s="150" t="s">
        <v>12</v>
      </c>
      <c r="AO113" s="339" t="s">
        <v>2</v>
      </c>
      <c r="AP113" s="149"/>
      <c r="AQ113" s="151" t="s">
        <v>12</v>
      </c>
    </row>
    <row r="114" spans="2:43" x14ac:dyDescent="0.25">
      <c r="B114" s="93" t="s">
        <v>28</v>
      </c>
      <c r="C114" s="180"/>
      <c r="D114" s="183"/>
      <c r="E114" s="181"/>
      <c r="F114" s="183">
        <f>INDEX('Fringe Rates'!$B$2:$L$13,MATCH('Budget Worksheet'!$B114,'Fringe Rates'!$A$2:$A$13,0),MATCH('Budget Worksheet'!G$9,'Fringe Rates'!$B$1:$L$1,0))</f>
        <v>0.28999999999999998</v>
      </c>
      <c r="G114" s="124"/>
      <c r="H114" s="182">
        <f>ROUND(H21*F114,0)</f>
        <v>0</v>
      </c>
      <c r="I114" s="344">
        <f>INDEX('Fringe Rates'!$B$2:$L$13,MATCH('Budget Worksheet'!$B114,'Fringe Rates'!$A$2:$A$13,0),MATCH('Budget Worksheet'!J$9,'Fringe Rates'!$B$1:$L$1,0))</f>
        <v>0.29099999999999998</v>
      </c>
      <c r="J114" s="177"/>
      <c r="K114" s="184">
        <f>ROUND(K21*I114,0)</f>
        <v>0</v>
      </c>
      <c r="M114" s="181"/>
      <c r="N114" s="183">
        <f>INDEX('Fringe Rates'!$B$2:$L$13,MATCH('Budget Worksheet'!$B114,'Fringe Rates'!$A$2:$A$13,0),MATCH('Budget Worksheet'!O$9,'Fringe Rates'!$B$1:$L$1,0))</f>
        <v>0.29099999999999998</v>
      </c>
      <c r="O114" s="124"/>
      <c r="P114" s="182">
        <f>ROUND(P21*N114,0)</f>
        <v>0</v>
      </c>
      <c r="Q114" s="344">
        <f>INDEX('Fringe Rates'!$B$2:$L$13,MATCH('Budget Worksheet'!$B114,'Fringe Rates'!$A$2:$A$13,0),MATCH('Budget Worksheet'!R$9,'Fringe Rates'!$B$1:$L$1,0))</f>
        <v>0.29299999999999998</v>
      </c>
      <c r="R114" s="177"/>
      <c r="S114" s="184">
        <f>ROUND(S21*Q114,0)</f>
        <v>0</v>
      </c>
      <c r="U114" s="181"/>
      <c r="V114" s="183">
        <f>INDEX('Fringe Rates'!$B$2:$L$13,MATCH('Budget Worksheet'!$B114,'Fringe Rates'!$A$2:$A$13,0),MATCH('Budget Worksheet'!W$9,'Fringe Rates'!$B$1:$L$1,0))</f>
        <v>0.29299999999999998</v>
      </c>
      <c r="W114" s="124"/>
      <c r="X114" s="182">
        <f>ROUND(X21*V114,0)</f>
        <v>0</v>
      </c>
      <c r="Y114" s="344">
        <f>INDEX('Fringe Rates'!$B$2:$L$13,MATCH('Budget Worksheet'!$B114,'Fringe Rates'!$A$2:$A$13,0),MATCH('Budget Worksheet'!Z$9,'Fringe Rates'!$B$1:$L$1,0))</f>
        <v>0.29399999999999998</v>
      </c>
      <c r="Z114" s="177"/>
      <c r="AA114" s="184">
        <f>ROUND(AA21*Y114,0)</f>
        <v>0</v>
      </c>
      <c r="AC114" s="181"/>
      <c r="AD114" s="183">
        <f>INDEX('Fringe Rates'!$B$2:$L$13,MATCH('Budget Worksheet'!$B114,'Fringe Rates'!$A$2:$A$13,0),MATCH('Budget Worksheet'!AE$9,'Fringe Rates'!$B$1:$L$1,0))</f>
        <v>0.29399999999999998</v>
      </c>
      <c r="AE114" s="124"/>
      <c r="AF114" s="182">
        <f>ROUND(AF21*AD114,0)</f>
        <v>0</v>
      </c>
      <c r="AG114" s="344">
        <f>INDEX('Fringe Rates'!$B$2:$L$13,MATCH('Budget Worksheet'!$B114,'Fringe Rates'!$A$2:$A$13,0),MATCH('Budget Worksheet'!AH$9,'Fringe Rates'!$B$1:$L$1,0))</f>
        <v>0.29499999999999998</v>
      </c>
      <c r="AH114" s="177"/>
      <c r="AI114" s="184">
        <f>ROUND(AI21*AG114,0)</f>
        <v>0</v>
      </c>
      <c r="AK114" s="181"/>
      <c r="AL114" s="183">
        <f>INDEX('Fringe Rates'!$B$2:$L$13,MATCH('Budget Worksheet'!$B114,'Fringe Rates'!$A$2:$A$13,0),MATCH('Budget Worksheet'!AM$9,'Fringe Rates'!$B$1:$L$1,0))</f>
        <v>0.29499999999999998</v>
      </c>
      <c r="AM114" s="124"/>
      <c r="AN114" s="182">
        <f>ROUND(AN21*AL114,0)</f>
        <v>0</v>
      </c>
      <c r="AO114" s="344">
        <f>INDEX('Fringe Rates'!$B$2:$L$13,MATCH('Budget Worksheet'!$B114,'Fringe Rates'!$A$2:$A$13,0),MATCH('Budget Worksheet'!AP$9,'Fringe Rates'!$B$1:$L$1,0))</f>
        <v>0.29499999999999998</v>
      </c>
      <c r="AP114" s="177"/>
      <c r="AQ114" s="184">
        <f>ROUND(AQ21*AO114,0)</f>
        <v>0</v>
      </c>
    </row>
    <row r="115" spans="2:43" x14ac:dyDescent="0.25">
      <c r="B115" s="93" t="s">
        <v>105</v>
      </c>
      <c r="C115" s="180"/>
      <c r="D115" s="183"/>
      <c r="E115" s="181"/>
      <c r="F115" s="183">
        <f>INDEX('Fringe Rates'!$B$2:$L$13,MATCH('Budget Worksheet'!$B115,'Fringe Rates'!$A$2:$A$13,0),MATCH('Budget Worksheet'!G$9,'Fringe Rates'!$B$1:$L$1,0))</f>
        <v>0.35</v>
      </c>
      <c r="G115" s="124"/>
      <c r="H115" s="182">
        <f>ROUND(H29*F115,0)</f>
        <v>0</v>
      </c>
      <c r="I115" s="344">
        <f>INDEX('Fringe Rates'!$B$2:$L$13,MATCH('Budget Worksheet'!$B115,'Fringe Rates'!$A$2:$A$13,0),MATCH('Budget Worksheet'!J$9,'Fringe Rates'!$B$1:$L$1,0))</f>
        <v>0.35299999999999998</v>
      </c>
      <c r="J115" s="177"/>
      <c r="K115" s="184">
        <f>ROUND(K29*I115,0)</f>
        <v>0</v>
      </c>
      <c r="M115" s="181"/>
      <c r="N115" s="183">
        <f>INDEX('Fringe Rates'!$B$2:$L$13,MATCH('Budget Worksheet'!$B115,'Fringe Rates'!$A$2:$A$13,0),MATCH('Budget Worksheet'!O$9,'Fringe Rates'!$B$1:$L$1,0))</f>
        <v>0.35299999999999998</v>
      </c>
      <c r="O115" s="124"/>
      <c r="P115" s="182">
        <f>ROUND(P29*N115,0)</f>
        <v>0</v>
      </c>
      <c r="Q115" s="344">
        <f>INDEX('Fringe Rates'!$B$2:$L$13,MATCH('Budget Worksheet'!$B115,'Fringe Rates'!$A$2:$A$13,0),MATCH('Budget Worksheet'!R$9,'Fringe Rates'!$B$1:$L$1,0))</f>
        <v>0.35699999999999998</v>
      </c>
      <c r="R115" s="177"/>
      <c r="S115" s="184">
        <f>ROUND(S29*Q115,0)</f>
        <v>0</v>
      </c>
      <c r="U115" s="181"/>
      <c r="V115" s="183">
        <f>INDEX('Fringe Rates'!$B$2:$L$13,MATCH('Budget Worksheet'!$B115,'Fringe Rates'!$A$2:$A$13,0),MATCH('Budget Worksheet'!W$9,'Fringe Rates'!$B$1:$L$1,0))</f>
        <v>0.35699999999999998</v>
      </c>
      <c r="W115" s="124"/>
      <c r="X115" s="182">
        <f>ROUND(X29*V115,0)</f>
        <v>0</v>
      </c>
      <c r="Y115" s="344">
        <f>INDEX('Fringe Rates'!$B$2:$L$13,MATCH('Budget Worksheet'!$B115,'Fringe Rates'!$A$2:$A$13,0),MATCH('Budget Worksheet'!Z$9,'Fringe Rates'!$B$1:$L$1,0))</f>
        <v>0.36</v>
      </c>
      <c r="Z115" s="177"/>
      <c r="AA115" s="184">
        <f>ROUND(AA29*Y115,0)</f>
        <v>0</v>
      </c>
      <c r="AC115" s="181"/>
      <c r="AD115" s="183">
        <f>INDEX('Fringe Rates'!$B$2:$L$13,MATCH('Budget Worksheet'!$B115,'Fringe Rates'!$A$2:$A$13,0),MATCH('Budget Worksheet'!AE$9,'Fringe Rates'!$B$1:$L$1,0))</f>
        <v>0.36</v>
      </c>
      <c r="AE115" s="124"/>
      <c r="AF115" s="182">
        <f>ROUND(AF29*AD115,0)</f>
        <v>0</v>
      </c>
      <c r="AG115" s="344">
        <f>INDEX('Fringe Rates'!$B$2:$L$13,MATCH('Budget Worksheet'!$B115,'Fringe Rates'!$A$2:$A$13,0),MATCH('Budget Worksheet'!AH$9,'Fringe Rates'!$B$1:$L$1,0))</f>
        <v>0.36399999999999999</v>
      </c>
      <c r="AH115" s="177"/>
      <c r="AI115" s="184">
        <f>ROUND(AI29*AG115,0)</f>
        <v>0</v>
      </c>
      <c r="AK115" s="181"/>
      <c r="AL115" s="183">
        <f>INDEX('Fringe Rates'!$B$2:$L$13,MATCH('Budget Worksheet'!$B115,'Fringe Rates'!$A$2:$A$13,0),MATCH('Budget Worksheet'!AM$9,'Fringe Rates'!$B$1:$L$1,0))</f>
        <v>0.36399999999999999</v>
      </c>
      <c r="AM115" s="124"/>
      <c r="AN115" s="182">
        <f>ROUND(AN29*AL115,0)</f>
        <v>0</v>
      </c>
      <c r="AO115" s="344">
        <f>INDEX('Fringe Rates'!$B$2:$L$13,MATCH('Budget Worksheet'!$B115,'Fringe Rates'!$A$2:$A$13,0),MATCH('Budget Worksheet'!AP$9,'Fringe Rates'!$B$1:$L$1,0))</f>
        <v>0.36399999999999999</v>
      </c>
      <c r="AP115" s="177"/>
      <c r="AQ115" s="184">
        <f>ROUND(AQ29*AO115,0)</f>
        <v>0</v>
      </c>
    </row>
    <row r="116" spans="2:43" x14ac:dyDescent="0.25">
      <c r="B116" s="93" t="s">
        <v>214</v>
      </c>
      <c r="C116" s="180"/>
      <c r="D116" s="183"/>
      <c r="E116" s="181"/>
      <c r="F116" s="183">
        <f>INDEX('Fringe Rates'!$B$2:$L$13,MATCH('Budget Worksheet'!$B116,'Fringe Rates'!$A$2:$A$13,0),MATCH('Budget Worksheet'!G$9,'Fringe Rates'!$B$1:$L$1,0))</f>
        <v>0.22</v>
      </c>
      <c r="G116" s="124"/>
      <c r="H116" s="182">
        <f>ROUND(H37*F116,0)</f>
        <v>0</v>
      </c>
      <c r="I116" s="344">
        <f>INDEX('Fringe Rates'!$B$2:$L$13,MATCH('Budget Worksheet'!$B116,'Fringe Rates'!$A$2:$A$13,0),MATCH('Budget Worksheet'!J$9,'Fringe Rates'!$B$1:$L$1,0))</f>
        <v>0.22</v>
      </c>
      <c r="J116" s="177"/>
      <c r="K116" s="184">
        <f>ROUND(K37*I116,0)</f>
        <v>0</v>
      </c>
      <c r="M116" s="181"/>
      <c r="N116" s="183">
        <f>INDEX('Fringe Rates'!$B$2:$L$13,MATCH('Budget Worksheet'!$B116,'Fringe Rates'!$A$2:$A$13,0),MATCH('Budget Worksheet'!O$9,'Fringe Rates'!$B$1:$L$1,0))</f>
        <v>0.22</v>
      </c>
      <c r="O116" s="124"/>
      <c r="P116" s="182">
        <f>ROUND(P37*N116,0)</f>
        <v>0</v>
      </c>
      <c r="Q116" s="344">
        <f>INDEX('Fringe Rates'!$B$2:$L$13,MATCH('Budget Worksheet'!$B116,'Fringe Rates'!$A$2:$A$13,0),MATCH('Budget Worksheet'!R$9,'Fringe Rates'!$B$1:$L$1,0))</f>
        <v>0.22</v>
      </c>
      <c r="R116" s="177"/>
      <c r="S116" s="184">
        <f>ROUND(S37*Q116,0)</f>
        <v>0</v>
      </c>
      <c r="U116" s="181"/>
      <c r="V116" s="183">
        <f>INDEX('Fringe Rates'!$B$2:$L$13,MATCH('Budget Worksheet'!$B116,'Fringe Rates'!$A$2:$A$13,0),MATCH('Budget Worksheet'!W$9,'Fringe Rates'!$B$1:$L$1,0))</f>
        <v>0.22</v>
      </c>
      <c r="W116" s="124"/>
      <c r="X116" s="182">
        <f>ROUND(X37*V116,0)</f>
        <v>0</v>
      </c>
      <c r="Y116" s="344">
        <f>INDEX('Fringe Rates'!$B$2:$L$13,MATCH('Budget Worksheet'!$B116,'Fringe Rates'!$A$2:$A$13,0),MATCH('Budget Worksheet'!Z$9,'Fringe Rates'!$B$1:$L$1,0))</f>
        <v>0.22</v>
      </c>
      <c r="Z116" s="177"/>
      <c r="AA116" s="184">
        <f>ROUND(AA37*Y116,0)</f>
        <v>0</v>
      </c>
      <c r="AC116" s="181"/>
      <c r="AD116" s="183">
        <f>INDEX('Fringe Rates'!$B$2:$L$13,MATCH('Budget Worksheet'!$B116,'Fringe Rates'!$A$2:$A$13,0),MATCH('Budget Worksheet'!AE$9,'Fringe Rates'!$B$1:$L$1,0))</f>
        <v>0.22</v>
      </c>
      <c r="AE116" s="124"/>
      <c r="AF116" s="182">
        <f>ROUND(AF37*AD116,0)</f>
        <v>0</v>
      </c>
      <c r="AG116" s="344">
        <f>INDEX('Fringe Rates'!$B$2:$L$13,MATCH('Budget Worksheet'!$B116,'Fringe Rates'!$A$2:$A$13,0),MATCH('Budget Worksheet'!AH$9,'Fringe Rates'!$B$1:$L$1,0))</f>
        <v>0.22</v>
      </c>
      <c r="AH116" s="177"/>
      <c r="AI116" s="184">
        <f>ROUND(AI37*AG116,0)</f>
        <v>0</v>
      </c>
      <c r="AK116" s="181"/>
      <c r="AL116" s="183">
        <f>INDEX('Fringe Rates'!$B$2:$L$13,MATCH('Budget Worksheet'!$B116,'Fringe Rates'!$A$2:$A$13,0),MATCH('Budget Worksheet'!AM$9,'Fringe Rates'!$B$1:$L$1,0))</f>
        <v>0.22</v>
      </c>
      <c r="AM116" s="124"/>
      <c r="AN116" s="182">
        <f>ROUND(AN37*AL116,0)</f>
        <v>0</v>
      </c>
      <c r="AO116" s="344">
        <f>INDEX('Fringe Rates'!$B$2:$L$13,MATCH('Budget Worksheet'!$B116,'Fringe Rates'!$A$2:$A$13,0),MATCH('Budget Worksheet'!AP$9,'Fringe Rates'!$B$1:$L$1,0))</f>
        <v>0.22</v>
      </c>
      <c r="AP116" s="177"/>
      <c r="AQ116" s="184">
        <f>ROUND(AQ37*AO116,0)</f>
        <v>0</v>
      </c>
    </row>
    <row r="117" spans="2:43" x14ac:dyDescent="0.25">
      <c r="B117" s="93" t="s">
        <v>215</v>
      </c>
      <c r="C117" s="180"/>
      <c r="D117" s="183"/>
      <c r="E117" s="181"/>
      <c r="F117" s="183">
        <f>INDEX('Fringe Rates'!$B$2:$L$13,MATCH('Budget Worksheet'!$B117,'Fringe Rates'!$A$2:$A$13,0),MATCH('Budget Worksheet'!G$9,'Fringe Rates'!$B$1:$L$1,0))</f>
        <v>8.1000000000000003E-2</v>
      </c>
      <c r="G117" s="124"/>
      <c r="H117" s="182">
        <f>ROUND(H45*F117,0)</f>
        <v>0</v>
      </c>
      <c r="I117" s="344">
        <f>INDEX('Fringe Rates'!$B$2:$L$13,MATCH('Budget Worksheet'!$B117,'Fringe Rates'!$A$2:$A$13,0),MATCH('Budget Worksheet'!J$9,'Fringe Rates'!$B$1:$L$1,0))</f>
        <v>8.1000000000000003E-2</v>
      </c>
      <c r="J117" s="177"/>
      <c r="K117" s="184">
        <f>ROUND(K45*I117,0)</f>
        <v>0</v>
      </c>
      <c r="M117" s="181"/>
      <c r="N117" s="183">
        <f>INDEX('Fringe Rates'!$B$2:$L$13,MATCH('Budget Worksheet'!$B117,'Fringe Rates'!$A$2:$A$13,0),MATCH('Budget Worksheet'!O$9,'Fringe Rates'!$B$1:$L$1,0))</f>
        <v>8.1000000000000003E-2</v>
      </c>
      <c r="O117" s="124"/>
      <c r="P117" s="182">
        <f>ROUND(P45*N117,0)</f>
        <v>0</v>
      </c>
      <c r="Q117" s="344">
        <f>INDEX('Fringe Rates'!$B$2:$L$13,MATCH('Budget Worksheet'!$B117,'Fringe Rates'!$A$2:$A$13,0),MATCH('Budget Worksheet'!R$9,'Fringe Rates'!$B$1:$L$1,0))</f>
        <v>8.1000000000000003E-2</v>
      </c>
      <c r="R117" s="177"/>
      <c r="S117" s="184">
        <f>ROUND(S45*Q117,0)</f>
        <v>0</v>
      </c>
      <c r="U117" s="181"/>
      <c r="V117" s="183">
        <f>INDEX('Fringe Rates'!$B$2:$L$13,MATCH('Budget Worksheet'!$B117,'Fringe Rates'!$A$2:$A$13,0),MATCH('Budget Worksheet'!W$9,'Fringe Rates'!$B$1:$L$1,0))</f>
        <v>8.1000000000000003E-2</v>
      </c>
      <c r="W117" s="124"/>
      <c r="X117" s="182">
        <f>ROUND(X45*V117,0)</f>
        <v>0</v>
      </c>
      <c r="Y117" s="344">
        <f>INDEX('Fringe Rates'!$B$2:$L$13,MATCH('Budget Worksheet'!$B117,'Fringe Rates'!$A$2:$A$13,0),MATCH('Budget Worksheet'!Z$9,'Fringe Rates'!$B$1:$L$1,0))</f>
        <v>8.1000000000000003E-2</v>
      </c>
      <c r="Z117" s="177"/>
      <c r="AA117" s="184">
        <f>ROUND(AA45*Y117,0)</f>
        <v>0</v>
      </c>
      <c r="AC117" s="181"/>
      <c r="AD117" s="183">
        <f>INDEX('Fringe Rates'!$B$2:$L$13,MATCH('Budget Worksheet'!$B117,'Fringe Rates'!$A$2:$A$13,0),MATCH('Budget Worksheet'!AE$9,'Fringe Rates'!$B$1:$L$1,0))</f>
        <v>8.1000000000000003E-2</v>
      </c>
      <c r="AE117" s="124"/>
      <c r="AF117" s="182">
        <f>ROUND(AF45*AD117,0)</f>
        <v>0</v>
      </c>
      <c r="AG117" s="344">
        <f>INDEX('Fringe Rates'!$B$2:$L$13,MATCH('Budget Worksheet'!$B117,'Fringe Rates'!$A$2:$A$13,0),MATCH('Budget Worksheet'!AH$9,'Fringe Rates'!$B$1:$L$1,0))</f>
        <v>8.1000000000000003E-2</v>
      </c>
      <c r="AH117" s="177"/>
      <c r="AI117" s="184">
        <f>ROUND(AI45*AG117,0)</f>
        <v>0</v>
      </c>
      <c r="AK117" s="181"/>
      <c r="AL117" s="183">
        <f>INDEX('Fringe Rates'!$B$2:$L$13,MATCH('Budget Worksheet'!$B117,'Fringe Rates'!$A$2:$A$13,0),MATCH('Budget Worksheet'!AM$9,'Fringe Rates'!$B$1:$L$1,0))</f>
        <v>8.1000000000000003E-2</v>
      </c>
      <c r="AM117" s="124"/>
      <c r="AN117" s="182">
        <f>ROUND(AN45*AL117,0)</f>
        <v>0</v>
      </c>
      <c r="AO117" s="344">
        <f>INDEX('Fringe Rates'!$B$2:$L$13,MATCH('Budget Worksheet'!$B117,'Fringe Rates'!$A$2:$A$13,0),MATCH('Budget Worksheet'!AP$9,'Fringe Rates'!$B$1:$L$1,0))</f>
        <v>8.1000000000000003E-2</v>
      </c>
      <c r="AP117" s="177"/>
      <c r="AQ117" s="184">
        <f>ROUND(AQ45*AO117,0)</f>
        <v>0</v>
      </c>
    </row>
    <row r="118" spans="2:43" x14ac:dyDescent="0.25">
      <c r="B118" s="93" t="s">
        <v>216</v>
      </c>
      <c r="C118" s="180"/>
      <c r="D118" s="183"/>
      <c r="E118" s="181"/>
      <c r="F118" s="183">
        <f>INDEX('Fringe Rates'!$B$2:$L$13,MATCH('Budget Worksheet'!$B118,'Fringe Rates'!$A$2:$A$13,0),MATCH('Budget Worksheet'!G$9,'Fringe Rates'!$B$1:$L$1,0))</f>
        <v>0.22</v>
      </c>
      <c r="G118" s="124"/>
      <c r="H118" s="182">
        <f>ROUND(H55*F118,0)</f>
        <v>0</v>
      </c>
      <c r="I118" s="344">
        <f>INDEX('Fringe Rates'!$B$2:$L$13,MATCH('Budget Worksheet'!$B118,'Fringe Rates'!$A$2:$A$13,0),MATCH('Budget Worksheet'!J$9,'Fringe Rates'!$B$1:$L$1,0))</f>
        <v>0.22</v>
      </c>
      <c r="J118" s="177"/>
      <c r="K118" s="184">
        <f>ROUND(K55*I118,0)</f>
        <v>0</v>
      </c>
      <c r="M118" s="181"/>
      <c r="N118" s="183">
        <f>INDEX('Fringe Rates'!$B$2:$L$13,MATCH('Budget Worksheet'!$B118,'Fringe Rates'!$A$2:$A$13,0),MATCH('Budget Worksheet'!O$9,'Fringe Rates'!$B$1:$L$1,0))</f>
        <v>0.22</v>
      </c>
      <c r="O118" s="124"/>
      <c r="P118" s="182">
        <f>ROUND(P55*N118,0)</f>
        <v>0</v>
      </c>
      <c r="Q118" s="344">
        <f>INDEX('Fringe Rates'!$B$2:$L$13,MATCH('Budget Worksheet'!$B118,'Fringe Rates'!$A$2:$A$13,0),MATCH('Budget Worksheet'!R$9,'Fringe Rates'!$B$1:$L$1,0))</f>
        <v>0.22</v>
      </c>
      <c r="R118" s="177"/>
      <c r="S118" s="184">
        <f>ROUND(S55*Q118,0)</f>
        <v>0</v>
      </c>
      <c r="U118" s="181"/>
      <c r="V118" s="183">
        <f>INDEX('Fringe Rates'!$B$2:$L$13,MATCH('Budget Worksheet'!$B118,'Fringe Rates'!$A$2:$A$13,0),MATCH('Budget Worksheet'!W$9,'Fringe Rates'!$B$1:$L$1,0))</f>
        <v>0.22</v>
      </c>
      <c r="W118" s="124"/>
      <c r="X118" s="182">
        <f>ROUND(X55*V118,0)</f>
        <v>0</v>
      </c>
      <c r="Y118" s="344">
        <f>INDEX('Fringe Rates'!$B$2:$L$13,MATCH('Budget Worksheet'!$B118,'Fringe Rates'!$A$2:$A$13,0),MATCH('Budget Worksheet'!Z$9,'Fringe Rates'!$B$1:$L$1,0))</f>
        <v>0.22</v>
      </c>
      <c r="Z118" s="177"/>
      <c r="AA118" s="184">
        <f>ROUND(AA55*Y118,0)</f>
        <v>0</v>
      </c>
      <c r="AC118" s="181"/>
      <c r="AD118" s="183">
        <f>INDEX('Fringe Rates'!$B$2:$L$13,MATCH('Budget Worksheet'!$B118,'Fringe Rates'!$A$2:$A$13,0),MATCH('Budget Worksheet'!AE$9,'Fringe Rates'!$B$1:$L$1,0))</f>
        <v>0.22</v>
      </c>
      <c r="AE118" s="124"/>
      <c r="AF118" s="182">
        <f>ROUND(AF55*AD118,0)</f>
        <v>0</v>
      </c>
      <c r="AG118" s="344">
        <f>INDEX('Fringe Rates'!$B$2:$L$13,MATCH('Budget Worksheet'!$B118,'Fringe Rates'!$A$2:$A$13,0),MATCH('Budget Worksheet'!AH$9,'Fringe Rates'!$B$1:$L$1,0))</f>
        <v>0.22</v>
      </c>
      <c r="AH118" s="177"/>
      <c r="AI118" s="184">
        <f>ROUND(AI55*AG118,0)</f>
        <v>0</v>
      </c>
      <c r="AK118" s="181"/>
      <c r="AL118" s="183">
        <f>INDEX('Fringe Rates'!$B$2:$L$13,MATCH('Budget Worksheet'!$B118,'Fringe Rates'!$A$2:$A$13,0),MATCH('Budget Worksheet'!AM$9,'Fringe Rates'!$B$1:$L$1,0))</f>
        <v>0.22</v>
      </c>
      <c r="AM118" s="124"/>
      <c r="AN118" s="182">
        <f>ROUND(AN55*AL118,0)</f>
        <v>0</v>
      </c>
      <c r="AO118" s="344">
        <f>INDEX('Fringe Rates'!$B$2:$L$13,MATCH('Budget Worksheet'!$B118,'Fringe Rates'!$A$2:$A$13,0),MATCH('Budget Worksheet'!AP$9,'Fringe Rates'!$B$1:$L$1,0))</f>
        <v>0.22</v>
      </c>
      <c r="AP118" s="177"/>
      <c r="AQ118" s="184">
        <f>ROUND(AQ55*AO118,0)</f>
        <v>0</v>
      </c>
    </row>
    <row r="119" spans="2:43" x14ac:dyDescent="0.25">
      <c r="B119" s="93" t="s">
        <v>20</v>
      </c>
      <c r="C119" s="180"/>
      <c r="D119" s="183"/>
      <c r="E119" s="181"/>
      <c r="F119" s="183">
        <f>INDEX('Fringe Rates'!$B$2:$L$13,MATCH('Budget Worksheet'!$B119,'Fringe Rates'!$A$2:$A$13,0),MATCH('Budget Worksheet'!G$9,'Fringe Rates'!$B$1:$L$1,0))</f>
        <v>0.25800000000000001</v>
      </c>
      <c r="G119" s="124"/>
      <c r="H119" s="182">
        <f>ROUND(H63*F119,0)</f>
        <v>0</v>
      </c>
      <c r="I119" s="344">
        <f>INDEX('Fringe Rates'!$B$2:$L$13,MATCH('Budget Worksheet'!$B119,'Fringe Rates'!$A$2:$A$13,0),MATCH('Budget Worksheet'!J$9,'Fringe Rates'!$B$1:$L$1,0))</f>
        <v>0.26200000000000001</v>
      </c>
      <c r="J119" s="177"/>
      <c r="K119" s="184">
        <f>ROUND(K63*I119,0)</f>
        <v>0</v>
      </c>
      <c r="M119" s="181"/>
      <c r="N119" s="183">
        <f>INDEX('Fringe Rates'!$B$2:$L$13,MATCH('Budget Worksheet'!$B119,'Fringe Rates'!$A$2:$A$13,0),MATCH('Budget Worksheet'!O$9,'Fringe Rates'!$B$1:$L$1,0))</f>
        <v>0.26200000000000001</v>
      </c>
      <c r="O119" s="124"/>
      <c r="P119" s="182">
        <f>ROUND(P63*N119,0)</f>
        <v>0</v>
      </c>
      <c r="Q119" s="344">
        <f>INDEX('Fringe Rates'!$B$2:$L$13,MATCH('Budget Worksheet'!$B119,'Fringe Rates'!$A$2:$A$13,0),MATCH('Budget Worksheet'!R$9,'Fringe Rates'!$B$1:$L$1,0))</f>
        <v>0.26500000000000001</v>
      </c>
      <c r="R119" s="177"/>
      <c r="S119" s="184">
        <f>ROUND(S63*Q119,0)</f>
        <v>0</v>
      </c>
      <c r="U119" s="181"/>
      <c r="V119" s="183">
        <f>INDEX('Fringe Rates'!$B$2:$L$13,MATCH('Budget Worksheet'!$B119,'Fringe Rates'!$A$2:$A$13,0),MATCH('Budget Worksheet'!W$9,'Fringe Rates'!$B$1:$L$1,0))</f>
        <v>0.26500000000000001</v>
      </c>
      <c r="W119" s="124"/>
      <c r="X119" s="182">
        <f>ROUND(X63*V119,0)</f>
        <v>0</v>
      </c>
      <c r="Y119" s="344">
        <f>INDEX('Fringe Rates'!$B$2:$L$13,MATCH('Budget Worksheet'!$B119,'Fringe Rates'!$A$2:$A$13,0),MATCH('Budget Worksheet'!Z$9,'Fringe Rates'!$B$1:$L$1,0))</f>
        <v>0.26900000000000002</v>
      </c>
      <c r="Z119" s="177"/>
      <c r="AA119" s="184">
        <f>ROUND(AA63*Y119,0)</f>
        <v>0</v>
      </c>
      <c r="AC119" s="181"/>
      <c r="AD119" s="183">
        <f>INDEX('Fringe Rates'!$B$2:$L$13,MATCH('Budget Worksheet'!$B119,'Fringe Rates'!$A$2:$A$13,0),MATCH('Budget Worksheet'!AE$9,'Fringe Rates'!$B$1:$L$1,0))</f>
        <v>0.26900000000000002</v>
      </c>
      <c r="AE119" s="124"/>
      <c r="AF119" s="182">
        <f>ROUND(AF63*AD119,0)</f>
        <v>0</v>
      </c>
      <c r="AG119" s="344">
        <f>INDEX('Fringe Rates'!$B$2:$L$13,MATCH('Budget Worksheet'!$B119,'Fringe Rates'!$A$2:$A$13,0),MATCH('Budget Worksheet'!AH$9,'Fringe Rates'!$B$1:$L$1,0))</f>
        <v>0.27900000000000003</v>
      </c>
      <c r="AH119" s="177"/>
      <c r="AI119" s="184">
        <f>ROUND(AI63*AG119,0)</f>
        <v>0</v>
      </c>
      <c r="AK119" s="181"/>
      <c r="AL119" s="183">
        <f>INDEX('Fringe Rates'!$B$2:$L$13,MATCH('Budget Worksheet'!$B119,'Fringe Rates'!$A$2:$A$13,0),MATCH('Budget Worksheet'!AM$9,'Fringe Rates'!$B$1:$L$1,0))</f>
        <v>0.27900000000000003</v>
      </c>
      <c r="AM119" s="124"/>
      <c r="AN119" s="182">
        <f>ROUND(AN63*AL119,0)</f>
        <v>0</v>
      </c>
      <c r="AO119" s="344">
        <f>INDEX('Fringe Rates'!$B$2:$L$13,MATCH('Budget Worksheet'!$B119,'Fringe Rates'!$A$2:$A$13,0),MATCH('Budget Worksheet'!AP$9,'Fringe Rates'!$B$1:$L$1,0))</f>
        <v>0.27900000000000003</v>
      </c>
      <c r="AP119" s="177"/>
      <c r="AQ119" s="184">
        <f>ROUND(AQ63*AO119,0)</f>
        <v>0</v>
      </c>
    </row>
    <row r="120" spans="2:43" x14ac:dyDescent="0.25">
      <c r="B120" s="93" t="s">
        <v>254</v>
      </c>
      <c r="C120" s="180"/>
      <c r="D120" s="183"/>
      <c r="E120" s="181"/>
      <c r="F120" s="183">
        <f>INDEX('Fringe Rates'!$B$2:$L$13,MATCH('Budget Worksheet'!$B120,'Fringe Rates'!$A$2:$A$13,0),MATCH('Budget Worksheet'!G$9,'Fringe Rates'!$B$1:$L$1,0))</f>
        <v>0.01</v>
      </c>
      <c r="G120" s="124"/>
      <c r="H120" s="182">
        <f>ROUND(H71*F120,0)</f>
        <v>0</v>
      </c>
      <c r="I120" s="344">
        <f>INDEX('Fringe Rates'!$B$2:$L$13,MATCH('Budget Worksheet'!$B120,'Fringe Rates'!$A$2:$A$13,0),MATCH('Budget Worksheet'!J$9,'Fringe Rates'!$B$1:$L$1,0))</f>
        <v>0.01</v>
      </c>
      <c r="J120" s="177"/>
      <c r="K120" s="184">
        <f>ROUND(K71*I120,0)</f>
        <v>0</v>
      </c>
      <c r="M120" s="181"/>
      <c r="N120" s="183">
        <f>INDEX('Fringe Rates'!$B$2:$L$13,MATCH('Budget Worksheet'!$B120,'Fringe Rates'!$A$2:$A$13,0),MATCH('Budget Worksheet'!O$9,'Fringe Rates'!$B$1:$L$1,0))</f>
        <v>0.01</v>
      </c>
      <c r="O120" s="124"/>
      <c r="P120" s="182">
        <f>ROUND(P71*N120,0)</f>
        <v>0</v>
      </c>
      <c r="Q120" s="344">
        <f>INDEX('Fringe Rates'!$B$2:$L$13,MATCH('Budget Worksheet'!$B120,'Fringe Rates'!$A$2:$A$13,0),MATCH('Budget Worksheet'!R$9,'Fringe Rates'!$B$1:$L$1,0))</f>
        <v>0.01</v>
      </c>
      <c r="R120" s="177"/>
      <c r="S120" s="184">
        <f>ROUND(S71*Q120,0)</f>
        <v>0</v>
      </c>
      <c r="U120" s="181"/>
      <c r="V120" s="183">
        <f>INDEX('Fringe Rates'!$B$2:$L$13,MATCH('Budget Worksheet'!$B120,'Fringe Rates'!$A$2:$A$13,0),MATCH('Budget Worksheet'!W$9,'Fringe Rates'!$B$1:$L$1,0))</f>
        <v>0.01</v>
      </c>
      <c r="W120" s="124"/>
      <c r="X120" s="182">
        <f>ROUND(X71*V120,0)</f>
        <v>0</v>
      </c>
      <c r="Y120" s="344">
        <f>INDEX('Fringe Rates'!$B$2:$L$13,MATCH('Budget Worksheet'!$B120,'Fringe Rates'!$A$2:$A$13,0),MATCH('Budget Worksheet'!Z$9,'Fringe Rates'!$B$1:$L$1,0))</f>
        <v>0.01</v>
      </c>
      <c r="Z120" s="177"/>
      <c r="AA120" s="184">
        <f>ROUND(AA71*Y120,0)</f>
        <v>0</v>
      </c>
      <c r="AC120" s="181"/>
      <c r="AD120" s="183">
        <f>INDEX('Fringe Rates'!$B$2:$L$13,MATCH('Budget Worksheet'!$B120,'Fringe Rates'!$A$2:$A$13,0),MATCH('Budget Worksheet'!AE$9,'Fringe Rates'!$B$1:$L$1,0))</f>
        <v>0.01</v>
      </c>
      <c r="AE120" s="124"/>
      <c r="AF120" s="182">
        <f>ROUND(AF71*AD120,0)</f>
        <v>0</v>
      </c>
      <c r="AG120" s="344">
        <f>INDEX('Fringe Rates'!$B$2:$L$13,MATCH('Budget Worksheet'!$B120,'Fringe Rates'!$A$2:$A$13,0),MATCH('Budget Worksheet'!AH$9,'Fringe Rates'!$B$1:$L$1,0))</f>
        <v>0.01</v>
      </c>
      <c r="AH120" s="177"/>
      <c r="AI120" s="184">
        <f>ROUND(AI71*AG120,0)</f>
        <v>0</v>
      </c>
      <c r="AK120" s="181"/>
      <c r="AL120" s="183">
        <f>INDEX('Fringe Rates'!$B$2:$L$13,MATCH('Budget Worksheet'!$B120,'Fringe Rates'!$A$2:$A$13,0),MATCH('Budget Worksheet'!AM$9,'Fringe Rates'!$B$1:$L$1,0))</f>
        <v>0.01</v>
      </c>
      <c r="AM120" s="124"/>
      <c r="AN120" s="182">
        <f>ROUND(AN71*AL120,0)</f>
        <v>0</v>
      </c>
      <c r="AO120" s="344">
        <f>INDEX('Fringe Rates'!$B$2:$L$13,MATCH('Budget Worksheet'!$B120,'Fringe Rates'!$A$2:$A$13,0),MATCH('Budget Worksheet'!AP$9,'Fringe Rates'!$B$1:$L$1,0))</f>
        <v>0.01</v>
      </c>
      <c r="AP120" s="177"/>
      <c r="AQ120" s="184">
        <f>ROUND(AQ71*AO120,0)</f>
        <v>0</v>
      </c>
    </row>
    <row r="121" spans="2:43" x14ac:dyDescent="0.25">
      <c r="B121" s="93" t="s">
        <v>255</v>
      </c>
      <c r="C121" s="180"/>
      <c r="D121" s="183"/>
      <c r="E121" s="181"/>
      <c r="F121" s="183">
        <f>INDEX('Fringe Rates'!$B$2:$L$13,MATCH('Budget Worksheet'!$B121,'Fringe Rates'!$A$2:$A$13,0),MATCH('Budget Worksheet'!G$9,'Fringe Rates'!$B$1:$L$1,0))</f>
        <v>0.08</v>
      </c>
      <c r="G121" s="124"/>
      <c r="H121" s="182">
        <f>ROUND(H79*F121,0)</f>
        <v>0</v>
      </c>
      <c r="I121" s="344">
        <f>INDEX('Fringe Rates'!$B$2:$L$13,MATCH('Budget Worksheet'!$B121,'Fringe Rates'!$A$2:$A$13,0),MATCH('Budget Worksheet'!J$9,'Fringe Rates'!$B$1:$L$1,0))</f>
        <v>0.08</v>
      </c>
      <c r="J121" s="177"/>
      <c r="K121" s="184">
        <f>ROUND(K79*I121,0)</f>
        <v>0</v>
      </c>
      <c r="M121" s="181"/>
      <c r="N121" s="183">
        <f>INDEX('Fringe Rates'!$B$2:$L$13,MATCH('Budget Worksheet'!$B121,'Fringe Rates'!$A$2:$A$13,0),MATCH('Budget Worksheet'!O$9,'Fringe Rates'!$B$1:$L$1,0))</f>
        <v>0.08</v>
      </c>
      <c r="O121" s="124"/>
      <c r="P121" s="182">
        <f>ROUND(P79*N121,0)</f>
        <v>0</v>
      </c>
      <c r="Q121" s="344">
        <f>INDEX('Fringe Rates'!$B$2:$L$13,MATCH('Budget Worksheet'!$B121,'Fringe Rates'!$A$2:$A$13,0),MATCH('Budget Worksheet'!R$9,'Fringe Rates'!$B$1:$L$1,0))</f>
        <v>0.08</v>
      </c>
      <c r="R121" s="177"/>
      <c r="S121" s="184">
        <f>ROUND(S79*Q121,0)</f>
        <v>0</v>
      </c>
      <c r="U121" s="181"/>
      <c r="V121" s="183">
        <f>INDEX('Fringe Rates'!$B$2:$L$13,MATCH('Budget Worksheet'!$B121,'Fringe Rates'!$A$2:$A$13,0),MATCH('Budget Worksheet'!W$9,'Fringe Rates'!$B$1:$L$1,0))</f>
        <v>0.08</v>
      </c>
      <c r="W121" s="124"/>
      <c r="X121" s="182">
        <f>ROUND(X79*V121,0)</f>
        <v>0</v>
      </c>
      <c r="Y121" s="344">
        <f>INDEX('Fringe Rates'!$B$2:$L$13,MATCH('Budget Worksheet'!$B121,'Fringe Rates'!$A$2:$A$13,0),MATCH('Budget Worksheet'!Z$9,'Fringe Rates'!$B$1:$L$1,0))</f>
        <v>0.08</v>
      </c>
      <c r="Z121" s="177"/>
      <c r="AA121" s="184">
        <f>ROUND(AA79*Y121,0)</f>
        <v>0</v>
      </c>
      <c r="AC121" s="181"/>
      <c r="AD121" s="183">
        <f>INDEX('Fringe Rates'!$B$2:$L$13,MATCH('Budget Worksheet'!$B121,'Fringe Rates'!$A$2:$A$13,0),MATCH('Budget Worksheet'!AE$9,'Fringe Rates'!$B$1:$L$1,0))</f>
        <v>0.08</v>
      </c>
      <c r="AE121" s="124"/>
      <c r="AF121" s="182">
        <f>ROUND(AF79*AD121,0)</f>
        <v>0</v>
      </c>
      <c r="AG121" s="344">
        <f>INDEX('Fringe Rates'!$B$2:$L$13,MATCH('Budget Worksheet'!$B121,'Fringe Rates'!$A$2:$A$13,0),MATCH('Budget Worksheet'!AH$9,'Fringe Rates'!$B$1:$L$1,0))</f>
        <v>0.08</v>
      </c>
      <c r="AH121" s="177"/>
      <c r="AI121" s="184">
        <f>ROUND(AI79*AG121,0)</f>
        <v>0</v>
      </c>
      <c r="AK121" s="181"/>
      <c r="AL121" s="183">
        <f>INDEX('Fringe Rates'!$B$2:$L$13,MATCH('Budget Worksheet'!$B121,'Fringe Rates'!$A$2:$A$13,0),MATCH('Budget Worksheet'!AM$9,'Fringe Rates'!$B$1:$L$1,0))</f>
        <v>0.08</v>
      </c>
      <c r="AM121" s="124"/>
      <c r="AN121" s="182">
        <f>ROUND(AN79*AL121,0)</f>
        <v>0</v>
      </c>
      <c r="AO121" s="344">
        <f>INDEX('Fringe Rates'!$B$2:$L$13,MATCH('Budget Worksheet'!$B121,'Fringe Rates'!$A$2:$A$13,0),MATCH('Budget Worksheet'!AP$9,'Fringe Rates'!$B$1:$L$1,0))</f>
        <v>0.08</v>
      </c>
      <c r="AP121" s="177"/>
      <c r="AQ121" s="184">
        <f>ROUND(AQ79*AO121,0)</f>
        <v>0</v>
      </c>
    </row>
    <row r="122" spans="2:43" x14ac:dyDescent="0.25">
      <c r="B122" s="93" t="s">
        <v>256</v>
      </c>
      <c r="C122" s="180"/>
      <c r="D122" s="183"/>
      <c r="E122" s="181"/>
      <c r="F122" s="183">
        <f>INDEX('Fringe Rates'!$B$2:$L$13,MATCH('Budget Worksheet'!$B122,'Fringe Rates'!$A$2:$A$13,0),MATCH('Budget Worksheet'!G$9,'Fringe Rates'!$B$1:$L$1,0))</f>
        <v>0.01</v>
      </c>
      <c r="G122" s="124"/>
      <c r="H122" s="182">
        <f>ROUND(H87*F122,0)</f>
        <v>0</v>
      </c>
      <c r="I122" s="344">
        <f>INDEX('Fringe Rates'!$B$2:$L$13,MATCH('Budget Worksheet'!$B122,'Fringe Rates'!$A$2:$A$13,0),MATCH('Budget Worksheet'!J$9,'Fringe Rates'!$B$1:$L$1,0))</f>
        <v>0.01</v>
      </c>
      <c r="J122" s="177"/>
      <c r="K122" s="184">
        <f>ROUND(K87*I122,0)</f>
        <v>0</v>
      </c>
      <c r="M122" s="181"/>
      <c r="N122" s="183">
        <f>INDEX('Fringe Rates'!$B$2:$L$13,MATCH('Budget Worksheet'!$B122,'Fringe Rates'!$A$2:$A$13,0),MATCH('Budget Worksheet'!O$9,'Fringe Rates'!$B$1:$L$1,0))</f>
        <v>0.01</v>
      </c>
      <c r="O122" s="124"/>
      <c r="P122" s="182">
        <f>ROUND(P87*N122,0)</f>
        <v>0</v>
      </c>
      <c r="Q122" s="344">
        <f>INDEX('Fringe Rates'!$B$2:$L$13,MATCH('Budget Worksheet'!$B122,'Fringe Rates'!$A$2:$A$13,0),MATCH('Budget Worksheet'!R$9,'Fringe Rates'!$B$1:$L$1,0))</f>
        <v>0.01</v>
      </c>
      <c r="R122" s="177"/>
      <c r="S122" s="184">
        <f>ROUND(S87*Q122,0)</f>
        <v>0</v>
      </c>
      <c r="U122" s="181"/>
      <c r="V122" s="183">
        <f>INDEX('Fringe Rates'!$B$2:$L$13,MATCH('Budget Worksheet'!$B122,'Fringe Rates'!$A$2:$A$13,0),MATCH('Budget Worksheet'!W$9,'Fringe Rates'!$B$1:$L$1,0))</f>
        <v>0.01</v>
      </c>
      <c r="W122" s="124"/>
      <c r="X122" s="182">
        <f>ROUND(X87*V122,0)</f>
        <v>0</v>
      </c>
      <c r="Y122" s="344">
        <f>INDEX('Fringe Rates'!$B$2:$L$13,MATCH('Budget Worksheet'!$B122,'Fringe Rates'!$A$2:$A$13,0),MATCH('Budget Worksheet'!Z$9,'Fringe Rates'!$B$1:$L$1,0))</f>
        <v>0.01</v>
      </c>
      <c r="Z122" s="177"/>
      <c r="AA122" s="184">
        <f>ROUND(AA87*Y122,0)</f>
        <v>0</v>
      </c>
      <c r="AC122" s="181"/>
      <c r="AD122" s="183">
        <f>INDEX('Fringe Rates'!$B$2:$L$13,MATCH('Budget Worksheet'!$B122,'Fringe Rates'!$A$2:$A$13,0),MATCH('Budget Worksheet'!AE$9,'Fringe Rates'!$B$1:$L$1,0))</f>
        <v>0.01</v>
      </c>
      <c r="AE122" s="124"/>
      <c r="AF122" s="182">
        <f>ROUND(AF87*AD122,0)</f>
        <v>0</v>
      </c>
      <c r="AG122" s="344">
        <f>INDEX('Fringe Rates'!$B$2:$L$13,MATCH('Budget Worksheet'!$B122,'Fringe Rates'!$A$2:$A$13,0),MATCH('Budget Worksheet'!AH$9,'Fringe Rates'!$B$1:$L$1,0))</f>
        <v>0.01</v>
      </c>
      <c r="AH122" s="177"/>
      <c r="AI122" s="184">
        <f>ROUND(AI87*AG122,0)</f>
        <v>0</v>
      </c>
      <c r="AK122" s="181"/>
      <c r="AL122" s="183">
        <f>INDEX('Fringe Rates'!$B$2:$L$13,MATCH('Budget Worksheet'!$B122,'Fringe Rates'!$A$2:$A$13,0),MATCH('Budget Worksheet'!AM$9,'Fringe Rates'!$B$1:$L$1,0))</f>
        <v>0.01</v>
      </c>
      <c r="AM122" s="124"/>
      <c r="AN122" s="182">
        <f>ROUND(AN87*AL122,0)</f>
        <v>0</v>
      </c>
      <c r="AO122" s="344">
        <f>INDEX('Fringe Rates'!$B$2:$L$13,MATCH('Budget Worksheet'!$B122,'Fringe Rates'!$A$2:$A$13,0),MATCH('Budget Worksheet'!AP$9,'Fringe Rates'!$B$1:$L$1,0))</f>
        <v>0.01</v>
      </c>
      <c r="AP122" s="177"/>
      <c r="AQ122" s="184">
        <f>ROUND(AQ87*AO122,0)</f>
        <v>0</v>
      </c>
    </row>
    <row r="123" spans="2:43" x14ac:dyDescent="0.25">
      <c r="B123" s="93" t="s">
        <v>257</v>
      </c>
      <c r="C123" s="180"/>
      <c r="D123" s="183"/>
      <c r="E123" s="181"/>
      <c r="F123" s="183">
        <f>INDEX('Fringe Rates'!$B$2:$L$13,MATCH('Budget Worksheet'!$B123,'Fringe Rates'!$A$2:$A$13,0),MATCH('Budget Worksheet'!G$9,'Fringe Rates'!$B$1:$L$1,0))</f>
        <v>0.08</v>
      </c>
      <c r="G123" s="124"/>
      <c r="H123" s="182">
        <f>ROUND(H95*F123,0)</f>
        <v>0</v>
      </c>
      <c r="I123" s="344">
        <f>INDEX('Fringe Rates'!$B$2:$L$13,MATCH('Budget Worksheet'!$B123,'Fringe Rates'!$A$2:$A$13,0),MATCH('Budget Worksheet'!J$9,'Fringe Rates'!$B$1:$L$1,0))</f>
        <v>0.08</v>
      </c>
      <c r="J123" s="177"/>
      <c r="K123" s="184">
        <f>ROUND(K95*I123,0)</f>
        <v>0</v>
      </c>
      <c r="M123" s="181"/>
      <c r="N123" s="183">
        <f>INDEX('Fringe Rates'!$B$2:$L$13,MATCH('Budget Worksheet'!$B123,'Fringe Rates'!$A$2:$A$13,0),MATCH('Budget Worksheet'!O$9,'Fringe Rates'!$B$1:$L$1,0))</f>
        <v>0.08</v>
      </c>
      <c r="O123" s="124"/>
      <c r="P123" s="182">
        <f>ROUND(P95*N123,0)</f>
        <v>0</v>
      </c>
      <c r="Q123" s="344">
        <f>INDEX('Fringe Rates'!$B$2:$L$13,MATCH('Budget Worksheet'!$B123,'Fringe Rates'!$A$2:$A$13,0),MATCH('Budget Worksheet'!R$9,'Fringe Rates'!$B$1:$L$1,0))</f>
        <v>0.08</v>
      </c>
      <c r="R123" s="177"/>
      <c r="S123" s="184">
        <f>ROUND(S95*Q123,0)</f>
        <v>0</v>
      </c>
      <c r="U123" s="181"/>
      <c r="V123" s="183">
        <f>INDEX('Fringe Rates'!$B$2:$L$13,MATCH('Budget Worksheet'!$B123,'Fringe Rates'!$A$2:$A$13,0),MATCH('Budget Worksheet'!W$9,'Fringe Rates'!$B$1:$L$1,0))</f>
        <v>0.08</v>
      </c>
      <c r="W123" s="124"/>
      <c r="X123" s="182">
        <f>ROUND(X95*V123,0)</f>
        <v>0</v>
      </c>
      <c r="Y123" s="344">
        <f>INDEX('Fringe Rates'!$B$2:$L$13,MATCH('Budget Worksheet'!$B123,'Fringe Rates'!$A$2:$A$13,0),MATCH('Budget Worksheet'!Z$9,'Fringe Rates'!$B$1:$L$1,0))</f>
        <v>0.08</v>
      </c>
      <c r="Z123" s="177"/>
      <c r="AA123" s="184">
        <f>ROUND(AA95*Y123,0)</f>
        <v>0</v>
      </c>
      <c r="AC123" s="181"/>
      <c r="AD123" s="183">
        <f>INDEX('Fringe Rates'!$B$2:$L$13,MATCH('Budget Worksheet'!$B123,'Fringe Rates'!$A$2:$A$13,0),MATCH('Budget Worksheet'!AE$9,'Fringe Rates'!$B$1:$L$1,0))</f>
        <v>0.08</v>
      </c>
      <c r="AE123" s="124"/>
      <c r="AF123" s="182">
        <f>ROUND(AF95*AD123,0)</f>
        <v>0</v>
      </c>
      <c r="AG123" s="344">
        <f>INDEX('Fringe Rates'!$B$2:$L$13,MATCH('Budget Worksheet'!$B123,'Fringe Rates'!$A$2:$A$13,0),MATCH('Budget Worksheet'!AH$9,'Fringe Rates'!$B$1:$L$1,0))</f>
        <v>0.08</v>
      </c>
      <c r="AH123" s="177"/>
      <c r="AI123" s="184">
        <f>ROUND(AI95*AG123,0)</f>
        <v>0</v>
      </c>
      <c r="AK123" s="181"/>
      <c r="AL123" s="183">
        <f>INDEX('Fringe Rates'!$B$2:$L$13,MATCH('Budget Worksheet'!$B123,'Fringe Rates'!$A$2:$A$13,0),MATCH('Budget Worksheet'!AM$9,'Fringe Rates'!$B$1:$L$1,0))</f>
        <v>0.08</v>
      </c>
      <c r="AM123" s="124"/>
      <c r="AN123" s="182">
        <f>ROUND(AN95*AL123,0)</f>
        <v>0</v>
      </c>
      <c r="AO123" s="344">
        <f>INDEX('Fringe Rates'!$B$2:$L$13,MATCH('Budget Worksheet'!$B123,'Fringe Rates'!$A$2:$A$13,0),MATCH('Budget Worksheet'!AP$9,'Fringe Rates'!$B$1:$L$1,0))</f>
        <v>0.08</v>
      </c>
      <c r="AP123" s="177"/>
      <c r="AQ123" s="184">
        <f>ROUND(AQ95*AO123,0)</f>
        <v>0</v>
      </c>
    </row>
    <row r="124" spans="2:43" x14ac:dyDescent="0.25">
      <c r="B124" s="93" t="s">
        <v>217</v>
      </c>
      <c r="C124" s="180"/>
      <c r="D124" s="183"/>
      <c r="E124" s="181"/>
      <c r="F124" s="183">
        <f>INDEX('Fringe Rates'!$B$2:$L$13,MATCH('Budget Worksheet'!$B124,'Fringe Rates'!$A$2:$A$13,0),MATCH('Budget Worksheet'!G$9,'Fringe Rates'!$B$1:$L$1,0))</f>
        <v>0.22</v>
      </c>
      <c r="G124" s="124"/>
      <c r="H124" s="182">
        <f>ROUND(H103*F124,0)</f>
        <v>0</v>
      </c>
      <c r="I124" s="344">
        <f>INDEX('Fringe Rates'!$B$2:$L$13,MATCH('Budget Worksheet'!$B124,'Fringe Rates'!$A$2:$A$13,0),MATCH('Budget Worksheet'!J$9,'Fringe Rates'!$B$1:$L$1,0))</f>
        <v>0.22</v>
      </c>
      <c r="J124" s="177"/>
      <c r="K124" s="184">
        <f>ROUND(K103*I124,0)</f>
        <v>0</v>
      </c>
      <c r="M124" s="181"/>
      <c r="N124" s="183">
        <f>INDEX('Fringe Rates'!$B$2:$L$13,MATCH('Budget Worksheet'!$B124,'Fringe Rates'!$A$2:$A$13,0),MATCH('Budget Worksheet'!O$9,'Fringe Rates'!$B$1:$L$1,0))</f>
        <v>0.22</v>
      </c>
      <c r="O124" s="124"/>
      <c r="P124" s="182">
        <f>ROUND(P103*N124,0)</f>
        <v>0</v>
      </c>
      <c r="Q124" s="344">
        <f>INDEX('Fringe Rates'!$B$2:$L$13,MATCH('Budget Worksheet'!$B124,'Fringe Rates'!$A$2:$A$13,0),MATCH('Budget Worksheet'!R$9,'Fringe Rates'!$B$1:$L$1,0))</f>
        <v>0.22</v>
      </c>
      <c r="R124" s="177"/>
      <c r="S124" s="184">
        <f>ROUND(S103*Q124,0)</f>
        <v>0</v>
      </c>
      <c r="U124" s="181"/>
      <c r="V124" s="183">
        <f>INDEX('Fringe Rates'!$B$2:$L$13,MATCH('Budget Worksheet'!$B124,'Fringe Rates'!$A$2:$A$13,0),MATCH('Budget Worksheet'!W$9,'Fringe Rates'!$B$1:$L$1,0))</f>
        <v>0.22</v>
      </c>
      <c r="W124" s="124"/>
      <c r="X124" s="182">
        <f>ROUND(X103*V124,0)</f>
        <v>0</v>
      </c>
      <c r="Y124" s="344">
        <f>INDEX('Fringe Rates'!$B$2:$L$13,MATCH('Budget Worksheet'!$B124,'Fringe Rates'!$A$2:$A$13,0),MATCH('Budget Worksheet'!Z$9,'Fringe Rates'!$B$1:$L$1,0))</f>
        <v>0.22</v>
      </c>
      <c r="Z124" s="177"/>
      <c r="AA124" s="184">
        <f>ROUND(AA103*Y124,0)</f>
        <v>0</v>
      </c>
      <c r="AC124" s="181"/>
      <c r="AD124" s="183">
        <f>INDEX('Fringe Rates'!$B$2:$L$13,MATCH('Budget Worksheet'!$B124,'Fringe Rates'!$A$2:$A$13,0),MATCH('Budget Worksheet'!AE$9,'Fringe Rates'!$B$1:$L$1,0))</f>
        <v>0.22</v>
      </c>
      <c r="AE124" s="124"/>
      <c r="AF124" s="182">
        <f>ROUND(AF103*AD124,0)</f>
        <v>0</v>
      </c>
      <c r="AG124" s="344">
        <f>INDEX('Fringe Rates'!$B$2:$L$13,MATCH('Budget Worksheet'!$B124,'Fringe Rates'!$A$2:$A$13,0),MATCH('Budget Worksheet'!AH$9,'Fringe Rates'!$B$1:$L$1,0))</f>
        <v>0.22</v>
      </c>
      <c r="AH124" s="177"/>
      <c r="AI124" s="184">
        <f>ROUND(AI103*AG124,0)</f>
        <v>0</v>
      </c>
      <c r="AK124" s="181"/>
      <c r="AL124" s="183">
        <f>INDEX('Fringe Rates'!$B$2:$L$13,MATCH('Budget Worksheet'!$B124,'Fringe Rates'!$A$2:$A$13,0),MATCH('Budget Worksheet'!AM$9,'Fringe Rates'!$B$1:$L$1,0))</f>
        <v>0.22</v>
      </c>
      <c r="AM124" s="124"/>
      <c r="AN124" s="182">
        <f>ROUND(AN103*AL124,0)</f>
        <v>0</v>
      </c>
      <c r="AO124" s="344">
        <f>INDEX('Fringe Rates'!$B$2:$L$13,MATCH('Budget Worksheet'!$B124,'Fringe Rates'!$A$2:$A$13,0),MATCH('Budget Worksheet'!AP$9,'Fringe Rates'!$B$1:$L$1,0))</f>
        <v>0.22</v>
      </c>
      <c r="AP124" s="177"/>
      <c r="AQ124" s="184">
        <f>ROUND(AQ103*AO124,0)</f>
        <v>0</v>
      </c>
    </row>
    <row r="125" spans="2:43" x14ac:dyDescent="0.25">
      <c r="B125" s="93" t="s">
        <v>153</v>
      </c>
      <c r="C125" s="180"/>
      <c r="D125" s="183"/>
      <c r="E125" s="181"/>
      <c r="F125" s="183">
        <f>INDEX('Fringe Rates'!$B$2:$L$13,MATCH('Budget Worksheet'!$B125,'Fringe Rates'!$A$2:$A$13,0),MATCH('Budget Worksheet'!G$9,'Fringe Rates'!$B$1:$L$1,0))</f>
        <v>0.08</v>
      </c>
      <c r="G125" s="124"/>
      <c r="H125" s="182">
        <f>ROUND(H111*F125,0)</f>
        <v>0</v>
      </c>
      <c r="I125" s="344">
        <f>INDEX('Fringe Rates'!$B$2:$L$13,MATCH('Budget Worksheet'!$B125,'Fringe Rates'!$A$2:$A$13,0),MATCH('Budget Worksheet'!J$9,'Fringe Rates'!$B$1:$L$1,0))</f>
        <v>0.08</v>
      </c>
      <c r="J125" s="177"/>
      <c r="K125" s="184">
        <f>ROUND(K111*I125,0)</f>
        <v>0</v>
      </c>
      <c r="M125" s="181"/>
      <c r="N125" s="183">
        <f>INDEX('Fringe Rates'!$B$2:$L$13,MATCH('Budget Worksheet'!$B125,'Fringe Rates'!$A$2:$A$13,0),MATCH('Budget Worksheet'!O$9,'Fringe Rates'!$B$1:$L$1,0))</f>
        <v>0.08</v>
      </c>
      <c r="O125" s="124"/>
      <c r="P125" s="182">
        <f>ROUND(P111*N125,0)</f>
        <v>0</v>
      </c>
      <c r="Q125" s="344">
        <f>INDEX('Fringe Rates'!$B$2:$L$13,MATCH('Budget Worksheet'!$B125,'Fringe Rates'!$A$2:$A$13,0),MATCH('Budget Worksheet'!R$9,'Fringe Rates'!$B$1:$L$1,0))</f>
        <v>0.08</v>
      </c>
      <c r="R125" s="177"/>
      <c r="S125" s="184">
        <f>ROUND(S111*Q125,0)</f>
        <v>0</v>
      </c>
      <c r="U125" s="181"/>
      <c r="V125" s="183">
        <f>INDEX('Fringe Rates'!$B$2:$L$13,MATCH('Budget Worksheet'!$B125,'Fringe Rates'!$A$2:$A$13,0),MATCH('Budget Worksheet'!W$9,'Fringe Rates'!$B$1:$L$1,0))</f>
        <v>0.08</v>
      </c>
      <c r="W125" s="124"/>
      <c r="X125" s="182">
        <f>ROUND(X111*V125,0)</f>
        <v>0</v>
      </c>
      <c r="Y125" s="344">
        <f>INDEX('Fringe Rates'!$B$2:$L$13,MATCH('Budget Worksheet'!$B125,'Fringe Rates'!$A$2:$A$13,0),MATCH('Budget Worksheet'!Z$9,'Fringe Rates'!$B$1:$L$1,0))</f>
        <v>0.08</v>
      </c>
      <c r="Z125" s="177"/>
      <c r="AA125" s="184">
        <f>ROUND(AA111*Y125,0)</f>
        <v>0</v>
      </c>
      <c r="AC125" s="181"/>
      <c r="AD125" s="183">
        <f>INDEX('Fringe Rates'!$B$2:$L$13,MATCH('Budget Worksheet'!$B125,'Fringe Rates'!$A$2:$A$13,0),MATCH('Budget Worksheet'!AE$9,'Fringe Rates'!$B$1:$L$1,0))</f>
        <v>0.08</v>
      </c>
      <c r="AE125" s="124"/>
      <c r="AF125" s="182">
        <f>ROUND(AF111*AD125,0)</f>
        <v>0</v>
      </c>
      <c r="AG125" s="344">
        <f>INDEX('Fringe Rates'!$B$2:$L$13,MATCH('Budget Worksheet'!$B125,'Fringe Rates'!$A$2:$A$13,0),MATCH('Budget Worksheet'!AH$9,'Fringe Rates'!$B$1:$L$1,0))</f>
        <v>0.08</v>
      </c>
      <c r="AH125" s="177"/>
      <c r="AI125" s="184">
        <f>ROUND(AI111*AG125,0)</f>
        <v>0</v>
      </c>
      <c r="AK125" s="181"/>
      <c r="AL125" s="183">
        <f>INDEX('Fringe Rates'!$B$2:$L$13,MATCH('Budget Worksheet'!$B125,'Fringe Rates'!$A$2:$A$13,0),MATCH('Budget Worksheet'!AM$9,'Fringe Rates'!$B$1:$L$1,0))</f>
        <v>0.08</v>
      </c>
      <c r="AM125" s="124"/>
      <c r="AN125" s="182">
        <f>ROUND(AN111*AL125,0)</f>
        <v>0</v>
      </c>
      <c r="AO125" s="344">
        <f>INDEX('Fringe Rates'!$B$2:$L$13,MATCH('Budget Worksheet'!$B125,'Fringe Rates'!$A$2:$A$13,0),MATCH('Budget Worksheet'!AP$9,'Fringe Rates'!$B$1:$L$1,0))</f>
        <v>0.08</v>
      </c>
      <c r="AP125" s="177"/>
      <c r="AQ125" s="184">
        <f>ROUND(AQ111*AO125,0)</f>
        <v>0</v>
      </c>
    </row>
    <row r="126" spans="2:43" x14ac:dyDescent="0.25">
      <c r="B126" s="136"/>
      <c r="C126" s="180"/>
      <c r="D126" s="183"/>
      <c r="E126" s="181"/>
      <c r="F126" s="183"/>
      <c r="G126" s="124"/>
      <c r="H126" s="142"/>
      <c r="I126" s="344"/>
      <c r="J126" s="177"/>
      <c r="K126" s="144"/>
      <c r="M126" s="181"/>
      <c r="N126" s="183"/>
      <c r="O126" s="124"/>
      <c r="P126" s="142"/>
      <c r="Q126" s="344"/>
      <c r="R126" s="177"/>
      <c r="S126" s="144"/>
      <c r="U126" s="181"/>
      <c r="V126" s="183"/>
      <c r="W126" s="124"/>
      <c r="X126" s="142"/>
      <c r="Y126" s="344"/>
      <c r="Z126" s="177"/>
      <c r="AA126" s="144"/>
      <c r="AC126" s="181"/>
      <c r="AD126" s="183"/>
      <c r="AE126" s="124"/>
      <c r="AF126" s="142"/>
      <c r="AG126" s="344"/>
      <c r="AH126" s="177"/>
      <c r="AI126" s="144"/>
      <c r="AK126" s="181"/>
      <c r="AL126" s="183"/>
      <c r="AM126" s="124"/>
      <c r="AN126" s="142"/>
      <c r="AO126" s="344"/>
      <c r="AP126" s="177"/>
      <c r="AQ126" s="144"/>
    </row>
    <row r="127" spans="2:43" x14ac:dyDescent="0.25">
      <c r="B127" s="185"/>
      <c r="C127" s="186"/>
      <c r="D127" s="187"/>
      <c r="E127" s="171"/>
      <c r="F127" s="173" t="s">
        <v>18</v>
      </c>
      <c r="G127" s="187" t="s">
        <v>17</v>
      </c>
      <c r="H127" s="188" t="s">
        <v>12</v>
      </c>
      <c r="I127" s="343" t="s">
        <v>18</v>
      </c>
      <c r="J127" s="187" t="s">
        <v>17</v>
      </c>
      <c r="K127" s="189" t="s">
        <v>12</v>
      </c>
      <c r="M127" s="171"/>
      <c r="N127" s="173" t="s">
        <v>18</v>
      </c>
      <c r="O127" s="187" t="s">
        <v>17</v>
      </c>
      <c r="P127" s="188" t="s">
        <v>12</v>
      </c>
      <c r="Q127" s="343" t="s">
        <v>18</v>
      </c>
      <c r="R127" s="187" t="s">
        <v>17</v>
      </c>
      <c r="S127" s="189" t="s">
        <v>12</v>
      </c>
      <c r="U127" s="171"/>
      <c r="V127" s="173" t="s">
        <v>18</v>
      </c>
      <c r="W127" s="187" t="s">
        <v>17</v>
      </c>
      <c r="X127" s="188" t="s">
        <v>12</v>
      </c>
      <c r="Y127" s="343" t="s">
        <v>18</v>
      </c>
      <c r="Z127" s="187" t="s">
        <v>17</v>
      </c>
      <c r="AA127" s="189" t="s">
        <v>12</v>
      </c>
      <c r="AC127" s="171"/>
      <c r="AD127" s="173" t="s">
        <v>18</v>
      </c>
      <c r="AE127" s="187" t="s">
        <v>17</v>
      </c>
      <c r="AF127" s="188" t="s">
        <v>12</v>
      </c>
      <c r="AG127" s="343" t="s">
        <v>18</v>
      </c>
      <c r="AH127" s="187" t="s">
        <v>17</v>
      </c>
      <c r="AI127" s="189" t="s">
        <v>12</v>
      </c>
      <c r="AK127" s="171"/>
      <c r="AL127" s="173" t="s">
        <v>18</v>
      </c>
      <c r="AM127" s="187" t="s">
        <v>17</v>
      </c>
      <c r="AN127" s="188" t="s">
        <v>12</v>
      </c>
      <c r="AO127" s="343" t="s">
        <v>18</v>
      </c>
      <c r="AP127" s="187" t="s">
        <v>17</v>
      </c>
      <c r="AQ127" s="189" t="s">
        <v>12</v>
      </c>
    </row>
    <row r="128" spans="2:43" x14ac:dyDescent="0.25">
      <c r="B128" s="93" t="s">
        <v>274</v>
      </c>
      <c r="C128" s="168"/>
      <c r="D128" s="177"/>
      <c r="E128" s="194"/>
      <c r="F128" s="191">
        <f>INDEX('Health Insurance Rates'!$B$2:$L$4,MATCH('Budget Worksheet'!$B128,'Health Insurance Rates'!$A$2:$A$4,0),MATCH('Budget Worksheet'!G$9,'Health Insurance Rates'!$B$1:$L$1,0))</f>
        <v>710</v>
      </c>
      <c r="G128" s="190"/>
      <c r="H128" s="182">
        <f>ROUND(F128*G128,0)</f>
        <v>0</v>
      </c>
      <c r="I128" s="345">
        <f>INDEX('Health Insurance Rates'!$B$2:$L$4,MATCH('Budget Worksheet'!$B128,'Health Insurance Rates'!$A$2:$A$4,0),MATCH('Budget Worksheet'!J$9,'Health Insurance Rates'!$B$1:$L$1,0))</f>
        <v>781</v>
      </c>
      <c r="J128" s="192"/>
      <c r="K128" s="184">
        <f>ROUND(I128*J128,0)</f>
        <v>0</v>
      </c>
      <c r="M128" s="194"/>
      <c r="N128" s="191">
        <f>INDEX('Health Insurance Rates'!$B$2:$L$4,MATCH('Budget Worksheet'!$B128,'Health Insurance Rates'!$A$2:$A$4,0),MATCH('Budget Worksheet'!O$9,'Health Insurance Rates'!$B$1:$L$1,0))</f>
        <v>781</v>
      </c>
      <c r="O128" s="190"/>
      <c r="P128" s="182">
        <f>ROUND(N128*O128,0)</f>
        <v>0</v>
      </c>
      <c r="Q128" s="345">
        <f>INDEX('Health Insurance Rates'!$B$2:$L$4,MATCH('Budget Worksheet'!$B128,'Health Insurance Rates'!$A$2:$A$4,0),MATCH('Budget Worksheet'!R$9,'Health Insurance Rates'!$B$1:$L$1,0))</f>
        <v>859</v>
      </c>
      <c r="R128" s="192"/>
      <c r="S128" s="184">
        <f>ROUND(Q128*R128,0)</f>
        <v>0</v>
      </c>
      <c r="U128" s="194"/>
      <c r="V128" s="191">
        <f>INDEX('Health Insurance Rates'!$B$2:$L$4,MATCH('Budget Worksheet'!$B128,'Health Insurance Rates'!$A$2:$A$4,0),MATCH('Budget Worksheet'!W$9,'Health Insurance Rates'!$B$1:$L$1,0))</f>
        <v>859</v>
      </c>
      <c r="W128" s="190"/>
      <c r="X128" s="182">
        <f>ROUND(V128*W128,0)</f>
        <v>0</v>
      </c>
      <c r="Y128" s="345">
        <f>INDEX('Health Insurance Rates'!$B$2:$L$4,MATCH('Budget Worksheet'!$B128,'Health Insurance Rates'!$A$2:$A$4,0),MATCH('Budget Worksheet'!Z$9,'Health Insurance Rates'!$B$1:$L$1,0))</f>
        <v>945</v>
      </c>
      <c r="Z128" s="192"/>
      <c r="AA128" s="184">
        <f>ROUND(Y128*Z128,0)</f>
        <v>0</v>
      </c>
      <c r="AC128" s="194"/>
      <c r="AD128" s="191">
        <f>INDEX('Health Insurance Rates'!$B$2:$L$4,MATCH('Budget Worksheet'!$B128,'Health Insurance Rates'!$A$2:$A$4,0),MATCH('Budget Worksheet'!AE$9,'Health Insurance Rates'!$B$1:$L$1,0))</f>
        <v>945</v>
      </c>
      <c r="AE128" s="190"/>
      <c r="AF128" s="182">
        <f>ROUND(AD128*AE128,0)</f>
        <v>0</v>
      </c>
      <c r="AG128" s="345">
        <f>INDEX('Health Insurance Rates'!$B$2:$L$4,MATCH('Budget Worksheet'!$B128,'Health Insurance Rates'!$A$2:$A$4,0),MATCH('Budget Worksheet'!AH$9,'Health Insurance Rates'!$B$1:$L$1,0))</f>
        <v>1040</v>
      </c>
      <c r="AH128" s="192"/>
      <c r="AI128" s="184">
        <f>ROUND(AG128*AH128,0)</f>
        <v>0</v>
      </c>
      <c r="AK128" s="194"/>
      <c r="AL128" s="191">
        <f>INDEX('Health Insurance Rates'!$B$2:$L$4,MATCH('Budget Worksheet'!$B128,'Health Insurance Rates'!$A$2:$A$4,0),MATCH('Budget Worksheet'!AM$9,'Health Insurance Rates'!$B$1:$L$1,0))</f>
        <v>1040</v>
      </c>
      <c r="AM128" s="190"/>
      <c r="AN128" s="182">
        <f>ROUND(AL128*AM128,0)</f>
        <v>0</v>
      </c>
      <c r="AO128" s="345">
        <f>INDEX('Health Insurance Rates'!$B$2:$L$4,MATCH('Budget Worksheet'!$B128,'Health Insurance Rates'!$A$2:$A$4,0),MATCH('Budget Worksheet'!AP$9,'Health Insurance Rates'!$B$1:$L$1,0))</f>
        <v>1040</v>
      </c>
      <c r="AP128" s="192"/>
      <c r="AQ128" s="184">
        <f>ROUND(AO128*AP128,0)</f>
        <v>0</v>
      </c>
    </row>
    <row r="129" spans="2:43" x14ac:dyDescent="0.25">
      <c r="B129" s="93" t="s">
        <v>275</v>
      </c>
      <c r="C129" s="168"/>
      <c r="D129" s="177"/>
      <c r="E129" s="194"/>
      <c r="F129" s="191">
        <f>INDEX('Health Insurance Rates'!$B$2:$L$4,MATCH('Budget Worksheet'!$B129,'Health Insurance Rates'!$A$2:$A$4,0),MATCH('Budget Worksheet'!G$9,'Health Insurance Rates'!$B$1:$L$1,0))</f>
        <v>995</v>
      </c>
      <c r="G129" s="193"/>
      <c r="H129" s="182">
        <f>ROUND(F129*G129,0)</f>
        <v>0</v>
      </c>
      <c r="I129" s="345">
        <f>INDEX('Health Insurance Rates'!$B$2:$L$4,MATCH('Budget Worksheet'!$B129,'Health Insurance Rates'!$A$2:$A$4,0),MATCH('Budget Worksheet'!J$9,'Health Insurance Rates'!$B$1:$L$1,0))</f>
        <v>1095</v>
      </c>
      <c r="J129" s="192"/>
      <c r="K129" s="184">
        <f>ROUND(I129*J129,0)</f>
        <v>0</v>
      </c>
      <c r="M129" s="194"/>
      <c r="N129" s="191">
        <f>INDEX('Health Insurance Rates'!$B$2:$L$4,MATCH('Budget Worksheet'!$B129,'Health Insurance Rates'!$A$2:$A$4,0),MATCH('Budget Worksheet'!O$9,'Health Insurance Rates'!$B$1:$L$1,0))</f>
        <v>1095</v>
      </c>
      <c r="O129" s="193"/>
      <c r="P129" s="182">
        <f>ROUND(N129*O129,0)</f>
        <v>0</v>
      </c>
      <c r="Q129" s="345">
        <f>INDEX('Health Insurance Rates'!$B$2:$L$4,MATCH('Budget Worksheet'!$B129,'Health Insurance Rates'!$A$2:$A$4,0),MATCH('Budget Worksheet'!R$9,'Health Insurance Rates'!$B$1:$L$1,0))</f>
        <v>1204</v>
      </c>
      <c r="R129" s="192"/>
      <c r="S129" s="184">
        <f>ROUND(Q129*R129,0)</f>
        <v>0</v>
      </c>
      <c r="U129" s="194"/>
      <c r="V129" s="191">
        <f>INDEX('Health Insurance Rates'!$B$2:$L$4,MATCH('Budget Worksheet'!$B129,'Health Insurance Rates'!$A$2:$A$4,0),MATCH('Budget Worksheet'!W$9,'Health Insurance Rates'!$B$1:$L$1,0))</f>
        <v>1204</v>
      </c>
      <c r="W129" s="193"/>
      <c r="X129" s="182">
        <f>ROUND(V129*W129,0)</f>
        <v>0</v>
      </c>
      <c r="Y129" s="345">
        <f>INDEX('Health Insurance Rates'!$B$2:$L$4,MATCH('Budget Worksheet'!$B129,'Health Insurance Rates'!$A$2:$A$4,0),MATCH('Budget Worksheet'!Z$9,'Health Insurance Rates'!$B$1:$L$1,0))</f>
        <v>1324</v>
      </c>
      <c r="Z129" s="192"/>
      <c r="AA129" s="184">
        <f>ROUND(Y129*Z129,0)</f>
        <v>0</v>
      </c>
      <c r="AC129" s="194"/>
      <c r="AD129" s="191">
        <f>INDEX('Health Insurance Rates'!$B$2:$L$4,MATCH('Budget Worksheet'!$B129,'Health Insurance Rates'!$A$2:$A$4,0),MATCH('Budget Worksheet'!AE$9,'Health Insurance Rates'!$B$1:$L$1,0))</f>
        <v>1324</v>
      </c>
      <c r="AE129" s="193"/>
      <c r="AF129" s="182">
        <f>ROUND(AD129*AE129,0)</f>
        <v>0</v>
      </c>
      <c r="AG129" s="345">
        <f>INDEX('Health Insurance Rates'!$B$2:$L$4,MATCH('Budget Worksheet'!$B129,'Health Insurance Rates'!$A$2:$A$4,0),MATCH('Budget Worksheet'!AH$9,'Health Insurance Rates'!$B$1:$L$1,0))</f>
        <v>1457</v>
      </c>
      <c r="AH129" s="192"/>
      <c r="AI129" s="184">
        <f>ROUND(AG129*AH129,0)</f>
        <v>0</v>
      </c>
      <c r="AK129" s="194"/>
      <c r="AL129" s="191">
        <f>INDEX('Health Insurance Rates'!$B$2:$L$4,MATCH('Budget Worksheet'!$B129,'Health Insurance Rates'!$A$2:$A$4,0),MATCH('Budget Worksheet'!AM$9,'Health Insurance Rates'!$B$1:$L$1,0))</f>
        <v>1457</v>
      </c>
      <c r="AM129" s="193"/>
      <c r="AN129" s="182">
        <f>ROUND(AL129*AM129,0)</f>
        <v>0</v>
      </c>
      <c r="AO129" s="345">
        <f>INDEX('Health Insurance Rates'!$B$2:$L$4,MATCH('Budget Worksheet'!$B129,'Health Insurance Rates'!$A$2:$A$4,0),MATCH('Budget Worksheet'!AP$9,'Health Insurance Rates'!$B$1:$L$1,0))</f>
        <v>1457</v>
      </c>
      <c r="AP129" s="192"/>
      <c r="AQ129" s="184">
        <f>ROUND(AO129*AP129,0)</f>
        <v>0</v>
      </c>
    </row>
    <row r="130" spans="2:43" x14ac:dyDescent="0.25">
      <c r="B130" s="93" t="s">
        <v>276</v>
      </c>
      <c r="C130" s="168"/>
      <c r="D130" s="177"/>
      <c r="E130" s="194"/>
      <c r="F130" s="191">
        <f>INDEX('Health Insurance Rates'!$B$2:$L$4,MATCH('Budget Worksheet'!$B130,'Health Insurance Rates'!$A$2:$A$4,0),MATCH('Budget Worksheet'!G$9,'Health Insurance Rates'!$B$1:$L$1,0))</f>
        <v>383</v>
      </c>
      <c r="G130" s="193"/>
      <c r="H130" s="182">
        <f>ROUND(F130*G130,0)</f>
        <v>0</v>
      </c>
      <c r="I130" s="345">
        <f>INDEX('Health Insurance Rates'!$B$2:$L$4,MATCH('Budget Worksheet'!$B130,'Health Insurance Rates'!$A$2:$A$4,0),MATCH('Budget Worksheet'!J$9,'Health Insurance Rates'!$B$1:$L$1,0))</f>
        <v>421</v>
      </c>
      <c r="J130" s="192"/>
      <c r="K130" s="184">
        <f>ROUND(I130*J130,0)</f>
        <v>0</v>
      </c>
      <c r="M130" s="194"/>
      <c r="N130" s="191">
        <f>INDEX('Health Insurance Rates'!$B$2:$L$4,MATCH('Budget Worksheet'!$B130,'Health Insurance Rates'!$A$2:$A$4,0),MATCH('Budget Worksheet'!O$9,'Health Insurance Rates'!$B$1:$L$1,0))</f>
        <v>421</v>
      </c>
      <c r="O130" s="193"/>
      <c r="P130" s="182">
        <f>ROUND(N130*O130,0)</f>
        <v>0</v>
      </c>
      <c r="Q130" s="345">
        <f>INDEX('Health Insurance Rates'!$B$2:$L$4,MATCH('Budget Worksheet'!$B130,'Health Insurance Rates'!$A$2:$A$4,0),MATCH('Budget Worksheet'!R$9,'Health Insurance Rates'!$B$1:$L$1,0))</f>
        <v>463</v>
      </c>
      <c r="R130" s="192"/>
      <c r="S130" s="184">
        <f>ROUND(Q130*R130,0)</f>
        <v>0</v>
      </c>
      <c r="U130" s="194"/>
      <c r="V130" s="191">
        <f>INDEX('Health Insurance Rates'!$B$2:$L$4,MATCH('Budget Worksheet'!$B130,'Health Insurance Rates'!$A$2:$A$4,0),MATCH('Budget Worksheet'!W$9,'Health Insurance Rates'!$B$1:$L$1,0))</f>
        <v>463</v>
      </c>
      <c r="W130" s="193"/>
      <c r="X130" s="182">
        <f>ROUND(V130*W130,0)</f>
        <v>0</v>
      </c>
      <c r="Y130" s="345">
        <f>INDEX('Health Insurance Rates'!$B$2:$L$4,MATCH('Budget Worksheet'!$B130,'Health Insurance Rates'!$A$2:$A$4,0),MATCH('Budget Worksheet'!Z$9,'Health Insurance Rates'!$B$1:$L$1,0))</f>
        <v>510</v>
      </c>
      <c r="Z130" s="192"/>
      <c r="AA130" s="184">
        <f>ROUND(Y130*Z130,0)</f>
        <v>0</v>
      </c>
      <c r="AC130" s="194"/>
      <c r="AD130" s="191">
        <f>INDEX('Health Insurance Rates'!$B$2:$L$4,MATCH('Budget Worksheet'!$B130,'Health Insurance Rates'!$A$2:$A$4,0),MATCH('Budget Worksheet'!AE$9,'Health Insurance Rates'!$B$1:$L$1,0))</f>
        <v>510</v>
      </c>
      <c r="AE130" s="193"/>
      <c r="AF130" s="182">
        <f>ROUND(AD130*AE130,0)</f>
        <v>0</v>
      </c>
      <c r="AG130" s="345">
        <f>INDEX('Health Insurance Rates'!$B$2:$L$4,MATCH('Budget Worksheet'!$B130,'Health Insurance Rates'!$A$2:$A$4,0),MATCH('Budget Worksheet'!AH$9,'Health Insurance Rates'!$B$1:$L$1,0))</f>
        <v>561</v>
      </c>
      <c r="AH130" s="192"/>
      <c r="AI130" s="184">
        <f>ROUND(AG130*AH130,0)</f>
        <v>0</v>
      </c>
      <c r="AK130" s="194"/>
      <c r="AL130" s="191">
        <f>INDEX('Health Insurance Rates'!$B$2:$L$4,MATCH('Budget Worksheet'!$B130,'Health Insurance Rates'!$A$2:$A$4,0),MATCH('Budget Worksheet'!AM$9,'Health Insurance Rates'!$B$1:$L$1,0))</f>
        <v>561</v>
      </c>
      <c r="AM130" s="193"/>
      <c r="AN130" s="182">
        <f>ROUND(AL130*AM130,0)</f>
        <v>0</v>
      </c>
      <c r="AO130" s="345">
        <f>INDEX('Health Insurance Rates'!$B$2:$L$4,MATCH('Budget Worksheet'!$B130,'Health Insurance Rates'!$A$2:$A$4,0),MATCH('Budget Worksheet'!AP$9,'Health Insurance Rates'!$B$1:$L$1,0))</f>
        <v>561</v>
      </c>
      <c r="AP130" s="192"/>
      <c r="AQ130" s="184">
        <f>ROUND(AO130*AP130,0)</f>
        <v>0</v>
      </c>
    </row>
    <row r="131" spans="2:43" x14ac:dyDescent="0.25">
      <c r="B131" s="136"/>
      <c r="C131" s="168"/>
      <c r="D131" s="177"/>
      <c r="E131" s="194"/>
      <c r="F131" s="177"/>
      <c r="G131" s="195"/>
      <c r="H131" s="182"/>
      <c r="I131" s="346"/>
      <c r="J131" s="196"/>
      <c r="K131" s="184"/>
      <c r="M131" s="194"/>
      <c r="N131" s="177"/>
      <c r="O131" s="195"/>
      <c r="P131" s="182"/>
      <c r="Q131" s="346"/>
      <c r="R131" s="196"/>
      <c r="S131" s="184"/>
      <c r="U131" s="194"/>
      <c r="V131" s="177"/>
      <c r="W131" s="195"/>
      <c r="X131" s="182"/>
      <c r="Y131" s="346"/>
      <c r="Z131" s="196"/>
      <c r="AA131" s="184"/>
      <c r="AC131" s="194"/>
      <c r="AD131" s="177"/>
      <c r="AE131" s="195"/>
      <c r="AF131" s="182"/>
      <c r="AG131" s="346"/>
      <c r="AH131" s="196"/>
      <c r="AI131" s="184"/>
      <c r="AK131" s="194"/>
      <c r="AL131" s="177"/>
      <c r="AM131" s="195"/>
      <c r="AN131" s="182"/>
      <c r="AO131" s="346"/>
      <c r="AP131" s="196"/>
      <c r="AQ131" s="184"/>
    </row>
    <row r="132" spans="2:43" x14ac:dyDescent="0.25">
      <c r="B132" s="159" t="s">
        <v>3</v>
      </c>
      <c r="C132" s="197"/>
      <c r="D132" s="199"/>
      <c r="E132" s="326"/>
      <c r="F132" s="124"/>
      <c r="G132" s="177"/>
      <c r="H132" s="198">
        <f>SUM(H114:H130)</f>
        <v>0</v>
      </c>
      <c r="I132" s="347"/>
      <c r="J132" s="177"/>
      <c r="K132" s="200">
        <f>SUM(K114:K130)</f>
        <v>0</v>
      </c>
      <c r="M132" s="326"/>
      <c r="N132" s="124"/>
      <c r="O132" s="177"/>
      <c r="P132" s="198">
        <f>SUM(P114:P130)</f>
        <v>0</v>
      </c>
      <c r="Q132" s="347"/>
      <c r="R132" s="177"/>
      <c r="S132" s="200">
        <f>SUM(S114:S130)</f>
        <v>0</v>
      </c>
      <c r="U132" s="326"/>
      <c r="V132" s="124"/>
      <c r="W132" s="177"/>
      <c r="X132" s="198">
        <f>SUM(X114:X130)</f>
        <v>0</v>
      </c>
      <c r="Y132" s="347"/>
      <c r="Z132" s="177"/>
      <c r="AA132" s="200">
        <f>SUM(AA114:AA130)</f>
        <v>0</v>
      </c>
      <c r="AC132" s="326"/>
      <c r="AD132" s="124"/>
      <c r="AE132" s="177"/>
      <c r="AF132" s="198">
        <f>SUM(AF114:AF130)</f>
        <v>0</v>
      </c>
      <c r="AG132" s="347"/>
      <c r="AH132" s="177"/>
      <c r="AI132" s="200">
        <f>SUM(AI114:AI130)</f>
        <v>0</v>
      </c>
      <c r="AK132" s="326"/>
      <c r="AL132" s="124"/>
      <c r="AM132" s="177"/>
      <c r="AN132" s="198">
        <f>SUM(AN114:AN130)</f>
        <v>0</v>
      </c>
      <c r="AO132" s="347"/>
      <c r="AP132" s="177"/>
      <c r="AQ132" s="200">
        <f>SUM(AQ114:AQ130)</f>
        <v>0</v>
      </c>
    </row>
    <row r="133" spans="2:43" x14ac:dyDescent="0.25">
      <c r="B133" s="159"/>
      <c r="C133" s="197"/>
      <c r="D133" s="199"/>
      <c r="E133" s="326"/>
      <c r="F133" s="124"/>
      <c r="G133" s="177"/>
      <c r="H133" s="142"/>
      <c r="I133" s="347"/>
      <c r="J133" s="177"/>
      <c r="K133" s="144"/>
      <c r="M133" s="326"/>
      <c r="N133" s="124"/>
      <c r="O133" s="177"/>
      <c r="P133" s="142"/>
      <c r="Q133" s="347"/>
      <c r="R133" s="177"/>
      <c r="S133" s="144"/>
      <c r="U133" s="326"/>
      <c r="V133" s="124"/>
      <c r="W133" s="177"/>
      <c r="X133" s="142"/>
      <c r="Y133" s="347"/>
      <c r="Z133" s="177"/>
      <c r="AA133" s="144"/>
      <c r="AC133" s="326"/>
      <c r="AD133" s="124"/>
      <c r="AE133" s="177"/>
      <c r="AF133" s="142"/>
      <c r="AG133" s="347"/>
      <c r="AH133" s="177"/>
      <c r="AI133" s="144"/>
      <c r="AK133" s="326"/>
      <c r="AL133" s="124"/>
      <c r="AM133" s="177"/>
      <c r="AN133" s="142"/>
      <c r="AO133" s="347"/>
      <c r="AP133" s="177"/>
      <c r="AQ133" s="144"/>
    </row>
    <row r="134" spans="2:43" x14ac:dyDescent="0.25">
      <c r="B134" s="145" t="s">
        <v>134</v>
      </c>
      <c r="C134" s="146"/>
      <c r="D134" s="173"/>
      <c r="E134" s="148" t="s">
        <v>138</v>
      </c>
      <c r="F134" s="201" t="s">
        <v>6</v>
      </c>
      <c r="G134" s="166" t="s">
        <v>14</v>
      </c>
      <c r="H134" s="150" t="s">
        <v>12</v>
      </c>
      <c r="I134" s="348" t="s">
        <v>6</v>
      </c>
      <c r="J134" s="166" t="s">
        <v>14</v>
      </c>
      <c r="K134" s="151" t="s">
        <v>12</v>
      </c>
      <c r="M134" s="148" t="s">
        <v>138</v>
      </c>
      <c r="N134" s="201" t="s">
        <v>6</v>
      </c>
      <c r="O134" s="166" t="s">
        <v>14</v>
      </c>
      <c r="P134" s="150" t="s">
        <v>12</v>
      </c>
      <c r="Q134" s="348" t="s">
        <v>6</v>
      </c>
      <c r="R134" s="166" t="s">
        <v>14</v>
      </c>
      <c r="S134" s="151" t="s">
        <v>12</v>
      </c>
      <c r="U134" s="148" t="s">
        <v>138</v>
      </c>
      <c r="V134" s="201" t="s">
        <v>6</v>
      </c>
      <c r="W134" s="166" t="s">
        <v>14</v>
      </c>
      <c r="X134" s="150" t="s">
        <v>12</v>
      </c>
      <c r="Y134" s="348" t="s">
        <v>6</v>
      </c>
      <c r="Z134" s="166" t="s">
        <v>14</v>
      </c>
      <c r="AA134" s="151" t="s">
        <v>12</v>
      </c>
      <c r="AC134" s="148" t="s">
        <v>138</v>
      </c>
      <c r="AD134" s="201" t="s">
        <v>6</v>
      </c>
      <c r="AE134" s="166" t="s">
        <v>14</v>
      </c>
      <c r="AF134" s="150" t="s">
        <v>12</v>
      </c>
      <c r="AG134" s="348" t="s">
        <v>6</v>
      </c>
      <c r="AH134" s="166" t="s">
        <v>14</v>
      </c>
      <c r="AI134" s="151" t="s">
        <v>12</v>
      </c>
      <c r="AK134" s="148" t="s">
        <v>138</v>
      </c>
      <c r="AL134" s="201" t="s">
        <v>6</v>
      </c>
      <c r="AM134" s="166" t="s">
        <v>14</v>
      </c>
      <c r="AN134" s="150" t="s">
        <v>12</v>
      </c>
      <c r="AO134" s="348" t="s">
        <v>6</v>
      </c>
      <c r="AP134" s="166" t="s">
        <v>14</v>
      </c>
      <c r="AQ134" s="151" t="s">
        <v>12</v>
      </c>
    </row>
    <row r="135" spans="2:43" x14ac:dyDescent="0.25">
      <c r="B135" s="94" t="s">
        <v>139</v>
      </c>
      <c r="C135" s="168"/>
      <c r="D135" s="177"/>
      <c r="E135" s="324"/>
      <c r="F135" s="203">
        <f>INDEX('Tuition Rates'!$B$2:$L$2,MATCH('Budget Worksheet'!$B135,'Tuition Rates'!$A$2,0),MATCH('Budget Worksheet'!G$9,'Tuition Rates'!$B$1:$L$1,0))</f>
        <v>330.5292</v>
      </c>
      <c r="G135" s="169"/>
      <c r="H135" s="155">
        <f>ROUND(F135*G135*E135,0)</f>
        <v>0</v>
      </c>
      <c r="I135" s="349">
        <f>INDEX('Tuition Rates'!$B$2:$L$2,MATCH('Budget Worksheet'!$B135,'Tuition Rates'!$A$2,0),MATCH('Budget Worksheet'!J$9,'Tuition Rates'!$B$1:$L$1,0))</f>
        <v>350.360952</v>
      </c>
      <c r="J135" s="169"/>
      <c r="K135" s="156">
        <f>ROUND(I135*J135*E135,0)</f>
        <v>0</v>
      </c>
      <c r="M135" s="324"/>
      <c r="N135" s="203">
        <f>INDEX('Tuition Rates'!$B$2:$L$2,MATCH('Budget Worksheet'!$B135,'Tuition Rates'!$A$2,0),MATCH('Budget Worksheet'!O$9,'Tuition Rates'!$B$1:$L$1,0))</f>
        <v>350.360952</v>
      </c>
      <c r="O135" s="169"/>
      <c r="P135" s="155">
        <f>ROUND(N135*O135*M135,0)</f>
        <v>0</v>
      </c>
      <c r="Q135" s="349">
        <f>INDEX('Tuition Rates'!$B$2:$L$2,MATCH('Budget Worksheet'!$B135,'Tuition Rates'!$A$2,0),MATCH('Budget Worksheet'!R$9,'Tuition Rates'!$B$1:$L$1,0))</f>
        <v>371.38260912000004</v>
      </c>
      <c r="R135" s="169"/>
      <c r="S135" s="156">
        <f>ROUND(Q135*R135*M135,0)</f>
        <v>0</v>
      </c>
      <c r="U135" s="324"/>
      <c r="V135" s="203">
        <f>INDEX('Tuition Rates'!$B$2:$L$2,MATCH('Budget Worksheet'!$B135,'Tuition Rates'!$A$2,0),MATCH('Budget Worksheet'!W$9,'Tuition Rates'!$B$1:$L$1,0))</f>
        <v>371.38260912000004</v>
      </c>
      <c r="W135" s="169"/>
      <c r="X135" s="155">
        <f>ROUND(V135*W135*U135,0)</f>
        <v>0</v>
      </c>
      <c r="Y135" s="349">
        <f>INDEX('Tuition Rates'!$B$2:$L$2,MATCH('Budget Worksheet'!$B135,'Tuition Rates'!$A$2,0),MATCH('Budget Worksheet'!Z$9,'Tuition Rates'!$B$1:$L$1,0))</f>
        <v>393.66556566720004</v>
      </c>
      <c r="Z135" s="169"/>
      <c r="AA135" s="156">
        <f>ROUND(Y135*Z135*U135,0)</f>
        <v>0</v>
      </c>
      <c r="AC135" s="324"/>
      <c r="AD135" s="203">
        <f>INDEX('Tuition Rates'!$B$2:$L$2,MATCH('Budget Worksheet'!$B135,'Tuition Rates'!$A$2,0),MATCH('Budget Worksheet'!AE$9,'Tuition Rates'!$B$1:$L$1,0))</f>
        <v>393.66556566720004</v>
      </c>
      <c r="AE135" s="169"/>
      <c r="AF135" s="155">
        <f>ROUND(AD135*AE135*AC135,0)</f>
        <v>0</v>
      </c>
      <c r="AG135" s="349">
        <f>INDEX('Tuition Rates'!$B$2:$L$2,MATCH('Budget Worksheet'!$B135,'Tuition Rates'!$A$2,0),MATCH('Budget Worksheet'!AH$9,'Tuition Rates'!$B$1:$L$1,0))</f>
        <v>417.28549960723205</v>
      </c>
      <c r="AH135" s="169"/>
      <c r="AI135" s="156">
        <f>ROUND(AG135*AH135*AC135,0)</f>
        <v>0</v>
      </c>
      <c r="AK135" s="324"/>
      <c r="AL135" s="203">
        <f>INDEX('Tuition Rates'!$B$2:$L$2,MATCH('Budget Worksheet'!$B135,'Tuition Rates'!$A$2,0),MATCH('Budget Worksheet'!AM$9,'Tuition Rates'!$B$1:$L$1,0))</f>
        <v>417.28549960723205</v>
      </c>
      <c r="AM135" s="169"/>
      <c r="AN135" s="155">
        <f>ROUND(AL135*AM135*AK135,0)</f>
        <v>0</v>
      </c>
      <c r="AO135" s="349">
        <f>INDEX('Tuition Rates'!$B$2:$L$2,MATCH('Budget Worksheet'!$B135,'Tuition Rates'!$A$2,0),MATCH('Budget Worksheet'!AP$9,'Tuition Rates'!$B$1:$L$1,0))</f>
        <v>442.32262958366601</v>
      </c>
      <c r="AP135" s="169"/>
      <c r="AQ135" s="156">
        <f>ROUND(AO135*AP135*AK135,0)</f>
        <v>0</v>
      </c>
    </row>
    <row r="136" spans="2:43" hidden="1" x14ac:dyDescent="0.25">
      <c r="B136" s="94" t="s">
        <v>139</v>
      </c>
      <c r="C136" s="168"/>
      <c r="D136" s="177"/>
      <c r="E136" s="324"/>
      <c r="F136" s="203">
        <f>INDEX('Tuition Rates'!$B$2:$L$2,MATCH('Budget Worksheet'!$B136,'Tuition Rates'!$A$2,0),MATCH('Budget Worksheet'!G$9,'Tuition Rates'!$B$1:$L$1,0))</f>
        <v>330.5292</v>
      </c>
      <c r="G136" s="169"/>
      <c r="H136" s="155">
        <f>ROUND(F136*G136*E136,0)</f>
        <v>0</v>
      </c>
      <c r="I136" s="349">
        <f>INDEX('Tuition Rates'!$B$2:$L$2,MATCH('Budget Worksheet'!$B136,'Tuition Rates'!$A$2,0),MATCH('Budget Worksheet'!J$9,'Tuition Rates'!$B$1:$L$1,0))</f>
        <v>350.360952</v>
      </c>
      <c r="J136" s="169"/>
      <c r="K136" s="156">
        <f>ROUND(I136*J136*E136,0)</f>
        <v>0</v>
      </c>
      <c r="M136" s="324"/>
      <c r="N136" s="203">
        <f>INDEX('Tuition Rates'!$B$2:$L$2,MATCH('Budget Worksheet'!$B136,'Tuition Rates'!$A$2,0),MATCH('Budget Worksheet'!O$9,'Tuition Rates'!$B$1:$L$1,0))</f>
        <v>350.360952</v>
      </c>
      <c r="O136" s="169"/>
      <c r="P136" s="155">
        <f>ROUND(N136*O136*M136,0)</f>
        <v>0</v>
      </c>
      <c r="Q136" s="349">
        <f>INDEX('Tuition Rates'!$B$2:$L$2,MATCH('Budget Worksheet'!$B136,'Tuition Rates'!$A$2,0),MATCH('Budget Worksheet'!R$9,'Tuition Rates'!$B$1:$L$1,0))</f>
        <v>371.38260912000004</v>
      </c>
      <c r="R136" s="169"/>
      <c r="S136" s="156">
        <f>ROUND(Q136*R136*M136,0)</f>
        <v>0</v>
      </c>
      <c r="U136" s="324"/>
      <c r="V136" s="203">
        <f>INDEX('Tuition Rates'!$B$2:$L$2,MATCH('Budget Worksheet'!$B136,'Tuition Rates'!$A$2,0),MATCH('Budget Worksheet'!W$9,'Tuition Rates'!$B$1:$L$1,0))</f>
        <v>371.38260912000004</v>
      </c>
      <c r="W136" s="169"/>
      <c r="X136" s="155">
        <f>ROUND(V136*W136*U136,0)</f>
        <v>0</v>
      </c>
      <c r="Y136" s="349">
        <f>INDEX('Tuition Rates'!$B$2:$L$2,MATCH('Budget Worksheet'!$B136,'Tuition Rates'!$A$2,0),MATCH('Budget Worksheet'!Z$9,'Tuition Rates'!$B$1:$L$1,0))</f>
        <v>393.66556566720004</v>
      </c>
      <c r="Z136" s="169"/>
      <c r="AA136" s="156">
        <f>ROUND(Y136*Z136*U136,0)</f>
        <v>0</v>
      </c>
      <c r="AC136" s="324"/>
      <c r="AD136" s="203">
        <f>INDEX('Tuition Rates'!$B$2:$L$2,MATCH('Budget Worksheet'!$B136,'Tuition Rates'!$A$2,0),MATCH('Budget Worksheet'!AE$9,'Tuition Rates'!$B$1:$L$1,0))</f>
        <v>393.66556566720004</v>
      </c>
      <c r="AE136" s="169"/>
      <c r="AF136" s="155">
        <f>ROUND(AD136*AE136*AC136,0)</f>
        <v>0</v>
      </c>
      <c r="AG136" s="349">
        <f>INDEX('Tuition Rates'!$B$2:$L$2,MATCH('Budget Worksheet'!$B136,'Tuition Rates'!$A$2,0),MATCH('Budget Worksheet'!AH$9,'Tuition Rates'!$B$1:$L$1,0))</f>
        <v>417.28549960723205</v>
      </c>
      <c r="AH136" s="169"/>
      <c r="AI136" s="156">
        <f>ROUND(AG136*AH136*AC136,0)</f>
        <v>0</v>
      </c>
      <c r="AK136" s="324"/>
      <c r="AL136" s="203">
        <f>INDEX('Tuition Rates'!$B$2:$L$2,MATCH('Budget Worksheet'!$B136,'Tuition Rates'!$A$2,0),MATCH('Budget Worksheet'!AM$9,'Tuition Rates'!$B$1:$L$1,0))</f>
        <v>417.28549960723205</v>
      </c>
      <c r="AM136" s="169"/>
      <c r="AN136" s="155">
        <f>ROUND(AL136*AM136*AK136,0)</f>
        <v>0</v>
      </c>
      <c r="AO136" s="349">
        <f>INDEX('Tuition Rates'!$B$2:$L$2,MATCH('Budget Worksheet'!$B136,'Tuition Rates'!$A$2,0),MATCH('Budget Worksheet'!AP$9,'Tuition Rates'!$B$1:$L$1,0))</f>
        <v>442.32262958366601</v>
      </c>
      <c r="AP136" s="169"/>
      <c r="AQ136" s="156">
        <f>ROUND(AO136*AP136*AK136,0)</f>
        <v>0</v>
      </c>
    </row>
    <row r="137" spans="2:43" hidden="1" x14ac:dyDescent="0.25">
      <c r="B137" s="94" t="s">
        <v>139</v>
      </c>
      <c r="C137" s="168"/>
      <c r="D137" s="177"/>
      <c r="E137" s="324"/>
      <c r="F137" s="203">
        <f>INDEX('Tuition Rates'!$B$2:$L$2,MATCH('Budget Worksheet'!$B137,'Tuition Rates'!$A$2,0),MATCH('Budget Worksheet'!G$9,'Tuition Rates'!$B$1:$L$1,0))</f>
        <v>330.5292</v>
      </c>
      <c r="G137" s="169"/>
      <c r="H137" s="155">
        <f>ROUND(F137*G137*E137,0)</f>
        <v>0</v>
      </c>
      <c r="I137" s="349">
        <f>INDEX('Tuition Rates'!$B$2:$L$2,MATCH('Budget Worksheet'!$B137,'Tuition Rates'!$A$2,0),MATCH('Budget Worksheet'!J$9,'Tuition Rates'!$B$1:$L$1,0))</f>
        <v>350.360952</v>
      </c>
      <c r="J137" s="169"/>
      <c r="K137" s="156">
        <f>ROUND(I137*J137*E137,0)</f>
        <v>0</v>
      </c>
      <c r="M137" s="324"/>
      <c r="N137" s="203">
        <f>INDEX('Tuition Rates'!$B$2:$L$2,MATCH('Budget Worksheet'!$B137,'Tuition Rates'!$A$2,0),MATCH('Budget Worksheet'!O$9,'Tuition Rates'!$B$1:$L$1,0))</f>
        <v>350.360952</v>
      </c>
      <c r="O137" s="169"/>
      <c r="P137" s="155">
        <f>ROUND(N137*O137*M137,0)</f>
        <v>0</v>
      </c>
      <c r="Q137" s="349">
        <f>INDEX('Tuition Rates'!$B$2:$L$2,MATCH('Budget Worksheet'!$B137,'Tuition Rates'!$A$2,0),MATCH('Budget Worksheet'!R$9,'Tuition Rates'!$B$1:$L$1,0))</f>
        <v>371.38260912000004</v>
      </c>
      <c r="R137" s="169"/>
      <c r="S137" s="156">
        <f>ROUND(Q137*R137*M137,0)</f>
        <v>0</v>
      </c>
      <c r="U137" s="324"/>
      <c r="V137" s="203">
        <f>INDEX('Tuition Rates'!$B$2:$L$2,MATCH('Budget Worksheet'!$B137,'Tuition Rates'!$A$2,0),MATCH('Budget Worksheet'!W$9,'Tuition Rates'!$B$1:$L$1,0))</f>
        <v>371.38260912000004</v>
      </c>
      <c r="W137" s="169"/>
      <c r="X137" s="155">
        <f>ROUND(V137*W137*U137,0)</f>
        <v>0</v>
      </c>
      <c r="Y137" s="349">
        <f>INDEX('Tuition Rates'!$B$2:$L$2,MATCH('Budget Worksheet'!$B137,'Tuition Rates'!$A$2,0),MATCH('Budget Worksheet'!Z$9,'Tuition Rates'!$B$1:$L$1,0))</f>
        <v>393.66556566720004</v>
      </c>
      <c r="Z137" s="169"/>
      <c r="AA137" s="156">
        <f>ROUND(Y137*Z137*U137,0)</f>
        <v>0</v>
      </c>
      <c r="AC137" s="324"/>
      <c r="AD137" s="203">
        <f>INDEX('Tuition Rates'!$B$2:$L$2,MATCH('Budget Worksheet'!$B137,'Tuition Rates'!$A$2,0),MATCH('Budget Worksheet'!AE$9,'Tuition Rates'!$B$1:$L$1,0))</f>
        <v>393.66556566720004</v>
      </c>
      <c r="AE137" s="169"/>
      <c r="AF137" s="155">
        <f>ROUND(AD137*AE137*AC137,0)</f>
        <v>0</v>
      </c>
      <c r="AG137" s="349">
        <f>INDEX('Tuition Rates'!$B$2:$L$2,MATCH('Budget Worksheet'!$B137,'Tuition Rates'!$A$2,0),MATCH('Budget Worksheet'!AH$9,'Tuition Rates'!$B$1:$L$1,0))</f>
        <v>417.28549960723205</v>
      </c>
      <c r="AH137" s="169"/>
      <c r="AI137" s="156">
        <f>ROUND(AG137*AH137*AC137,0)</f>
        <v>0</v>
      </c>
      <c r="AK137" s="324"/>
      <c r="AL137" s="203">
        <f>INDEX('Tuition Rates'!$B$2:$L$2,MATCH('Budget Worksheet'!$B137,'Tuition Rates'!$A$2,0),MATCH('Budget Worksheet'!AM$9,'Tuition Rates'!$B$1:$L$1,0))</f>
        <v>417.28549960723205</v>
      </c>
      <c r="AM137" s="169"/>
      <c r="AN137" s="155">
        <f>ROUND(AL137*AM137*AK137,0)</f>
        <v>0</v>
      </c>
      <c r="AO137" s="349">
        <f>INDEX('Tuition Rates'!$B$2:$L$2,MATCH('Budget Worksheet'!$B137,'Tuition Rates'!$A$2,0),MATCH('Budget Worksheet'!AP$9,'Tuition Rates'!$B$1:$L$1,0))</f>
        <v>442.32262958366601</v>
      </c>
      <c r="AP137" s="169"/>
      <c r="AQ137" s="156">
        <f>ROUND(AO137*AP137*AK137,0)</f>
        <v>0</v>
      </c>
    </row>
    <row r="138" spans="2:43" hidden="1" x14ac:dyDescent="0.25">
      <c r="B138" s="94" t="s">
        <v>139</v>
      </c>
      <c r="C138" s="168"/>
      <c r="D138" s="177"/>
      <c r="E138" s="324"/>
      <c r="F138" s="203">
        <f>INDEX('Tuition Rates'!$B$2:$L$2,MATCH('Budget Worksheet'!$B138,'Tuition Rates'!$A$2,0),MATCH('Budget Worksheet'!G$9,'Tuition Rates'!$B$1:$L$1,0))</f>
        <v>330.5292</v>
      </c>
      <c r="G138" s="169"/>
      <c r="H138" s="155">
        <f>ROUND(F138*G138*E138,0)</f>
        <v>0</v>
      </c>
      <c r="I138" s="349">
        <f>INDEX('Tuition Rates'!$B$2:$L$2,MATCH('Budget Worksheet'!$B138,'Tuition Rates'!$A$2,0),MATCH('Budget Worksheet'!J$9,'Tuition Rates'!$B$1:$L$1,0))</f>
        <v>350.360952</v>
      </c>
      <c r="J138" s="169"/>
      <c r="K138" s="156">
        <f>ROUND(I138*J138*E138,0)</f>
        <v>0</v>
      </c>
      <c r="M138" s="324"/>
      <c r="N138" s="203">
        <f>INDEX('Tuition Rates'!$B$2:$L$2,MATCH('Budget Worksheet'!$B138,'Tuition Rates'!$A$2,0),MATCH('Budget Worksheet'!O$9,'Tuition Rates'!$B$1:$L$1,0))</f>
        <v>350.360952</v>
      </c>
      <c r="O138" s="169"/>
      <c r="P138" s="155">
        <f>ROUND(N138*O138*M138,0)</f>
        <v>0</v>
      </c>
      <c r="Q138" s="349">
        <f>INDEX('Tuition Rates'!$B$2:$L$2,MATCH('Budget Worksheet'!$B138,'Tuition Rates'!$A$2,0),MATCH('Budget Worksheet'!R$9,'Tuition Rates'!$B$1:$L$1,0))</f>
        <v>371.38260912000004</v>
      </c>
      <c r="R138" s="169"/>
      <c r="S138" s="156">
        <f>ROUND(Q138*R138*M138,0)</f>
        <v>0</v>
      </c>
      <c r="U138" s="324"/>
      <c r="V138" s="203">
        <f>INDEX('Tuition Rates'!$B$2:$L$2,MATCH('Budget Worksheet'!$B138,'Tuition Rates'!$A$2,0),MATCH('Budget Worksheet'!W$9,'Tuition Rates'!$B$1:$L$1,0))</f>
        <v>371.38260912000004</v>
      </c>
      <c r="W138" s="169"/>
      <c r="X138" s="155">
        <f>ROUND(V138*W138*U138,0)</f>
        <v>0</v>
      </c>
      <c r="Y138" s="349">
        <f>INDEX('Tuition Rates'!$B$2:$L$2,MATCH('Budget Worksheet'!$B138,'Tuition Rates'!$A$2,0),MATCH('Budget Worksheet'!Z$9,'Tuition Rates'!$B$1:$L$1,0))</f>
        <v>393.66556566720004</v>
      </c>
      <c r="Z138" s="169"/>
      <c r="AA138" s="156">
        <f>ROUND(Y138*Z138*U138,0)</f>
        <v>0</v>
      </c>
      <c r="AC138" s="324"/>
      <c r="AD138" s="203">
        <f>INDEX('Tuition Rates'!$B$2:$L$2,MATCH('Budget Worksheet'!$B138,'Tuition Rates'!$A$2,0),MATCH('Budget Worksheet'!AE$9,'Tuition Rates'!$B$1:$L$1,0))</f>
        <v>393.66556566720004</v>
      </c>
      <c r="AE138" s="169"/>
      <c r="AF138" s="155">
        <f>ROUND(AD138*AE138*AC138,0)</f>
        <v>0</v>
      </c>
      <c r="AG138" s="349">
        <f>INDEX('Tuition Rates'!$B$2:$L$2,MATCH('Budget Worksheet'!$B138,'Tuition Rates'!$A$2,0),MATCH('Budget Worksheet'!AH$9,'Tuition Rates'!$B$1:$L$1,0))</f>
        <v>417.28549960723205</v>
      </c>
      <c r="AH138" s="169"/>
      <c r="AI138" s="156">
        <f>ROUND(AG138*AH138*AC138,0)</f>
        <v>0</v>
      </c>
      <c r="AK138" s="324"/>
      <c r="AL138" s="203">
        <f>INDEX('Tuition Rates'!$B$2:$L$2,MATCH('Budget Worksheet'!$B138,'Tuition Rates'!$A$2,0),MATCH('Budget Worksheet'!AM$9,'Tuition Rates'!$B$1:$L$1,0))</f>
        <v>417.28549960723205</v>
      </c>
      <c r="AM138" s="169"/>
      <c r="AN138" s="155">
        <f>ROUND(AL138*AM138*AK138,0)</f>
        <v>0</v>
      </c>
      <c r="AO138" s="349">
        <f>INDEX('Tuition Rates'!$B$2:$L$2,MATCH('Budget Worksheet'!$B138,'Tuition Rates'!$A$2,0),MATCH('Budget Worksheet'!AP$9,'Tuition Rates'!$B$1:$L$1,0))</f>
        <v>442.32262958366601</v>
      </c>
      <c r="AP138" s="169"/>
      <c r="AQ138" s="156">
        <f>ROUND(AO138*AP138*AK138,0)</f>
        <v>0</v>
      </c>
    </row>
    <row r="139" spans="2:43" x14ac:dyDescent="0.25">
      <c r="B139" s="204"/>
      <c r="C139" s="205"/>
      <c r="D139" s="203"/>
      <c r="E139" s="202"/>
      <c r="F139" s="203"/>
      <c r="G139" s="177"/>
      <c r="H139" s="157"/>
      <c r="I139" s="349"/>
      <c r="J139" s="177"/>
      <c r="K139" s="158"/>
      <c r="M139" s="202"/>
      <c r="N139" s="203"/>
      <c r="O139" s="177"/>
      <c r="P139" s="157"/>
      <c r="Q139" s="349"/>
      <c r="R139" s="177"/>
      <c r="S139" s="158"/>
      <c r="U139" s="202"/>
      <c r="V139" s="203"/>
      <c r="W139" s="177"/>
      <c r="X139" s="157"/>
      <c r="Y139" s="349"/>
      <c r="Z139" s="177"/>
      <c r="AA139" s="158"/>
      <c r="AC139" s="202"/>
      <c r="AD139" s="203"/>
      <c r="AE139" s="177"/>
      <c r="AF139" s="157"/>
      <c r="AG139" s="349"/>
      <c r="AH139" s="177"/>
      <c r="AI139" s="158"/>
      <c r="AK139" s="202"/>
      <c r="AL139" s="203"/>
      <c r="AM139" s="177"/>
      <c r="AN139" s="157"/>
      <c r="AO139" s="349"/>
      <c r="AP139" s="177"/>
      <c r="AQ139" s="158"/>
    </row>
    <row r="140" spans="2:43" x14ac:dyDescent="0.25">
      <c r="B140" s="159" t="s">
        <v>135</v>
      </c>
      <c r="C140" s="137"/>
      <c r="D140" s="143"/>
      <c r="E140" s="140"/>
      <c r="F140" s="124"/>
      <c r="G140" s="124"/>
      <c r="H140" s="155">
        <f>SUM(H135:H139)</f>
        <v>0</v>
      </c>
      <c r="I140" s="338"/>
      <c r="J140" s="141"/>
      <c r="K140" s="156">
        <f>SUM(K135:K139)</f>
        <v>0</v>
      </c>
      <c r="M140" s="140"/>
      <c r="N140" s="124"/>
      <c r="O140" s="124"/>
      <c r="P140" s="155">
        <f>SUM(P135:P139)</f>
        <v>0</v>
      </c>
      <c r="Q140" s="338"/>
      <c r="R140" s="141"/>
      <c r="S140" s="156">
        <f>SUM(S135:S139)</f>
        <v>0</v>
      </c>
      <c r="U140" s="140"/>
      <c r="V140" s="124"/>
      <c r="W140" s="124"/>
      <c r="X140" s="155">
        <f>SUM(X135:X139)</f>
        <v>0</v>
      </c>
      <c r="Y140" s="338"/>
      <c r="Z140" s="141"/>
      <c r="AA140" s="156">
        <f>SUM(AA135:AA139)</f>
        <v>0</v>
      </c>
      <c r="AC140" s="140"/>
      <c r="AD140" s="124"/>
      <c r="AE140" s="124"/>
      <c r="AF140" s="155">
        <f>SUM(AF135:AF139)</f>
        <v>0</v>
      </c>
      <c r="AG140" s="338"/>
      <c r="AH140" s="141"/>
      <c r="AI140" s="156">
        <f>SUM(AI135:AI139)</f>
        <v>0</v>
      </c>
      <c r="AK140" s="140"/>
      <c r="AL140" s="124"/>
      <c r="AM140" s="124"/>
      <c r="AN140" s="155">
        <f>SUM(AN135:AN139)</f>
        <v>0</v>
      </c>
      <c r="AO140" s="338"/>
      <c r="AP140" s="141"/>
      <c r="AQ140" s="156">
        <f>SUM(AQ135:AQ139)</f>
        <v>0</v>
      </c>
    </row>
    <row r="141" spans="2:43" ht="14.4" thickBot="1" x14ac:dyDescent="0.3">
      <c r="B141" s="206"/>
      <c r="C141" s="207"/>
      <c r="D141" s="199"/>
      <c r="E141" s="326"/>
      <c r="F141" s="208"/>
      <c r="G141" s="208"/>
      <c r="H141" s="209"/>
      <c r="I141" s="350"/>
      <c r="J141" s="210"/>
      <c r="K141" s="211"/>
      <c r="M141" s="326"/>
      <c r="N141" s="208"/>
      <c r="O141" s="208"/>
      <c r="P141" s="209"/>
      <c r="Q141" s="350"/>
      <c r="R141" s="210"/>
      <c r="S141" s="211"/>
      <c r="U141" s="326"/>
      <c r="V141" s="208"/>
      <c r="W141" s="208"/>
      <c r="X141" s="209"/>
      <c r="Y141" s="350"/>
      <c r="Z141" s="210"/>
      <c r="AA141" s="211"/>
      <c r="AC141" s="326"/>
      <c r="AD141" s="208"/>
      <c r="AE141" s="208"/>
      <c r="AF141" s="209"/>
      <c r="AG141" s="350"/>
      <c r="AH141" s="210"/>
      <c r="AI141" s="211"/>
      <c r="AK141" s="326"/>
      <c r="AL141" s="208"/>
      <c r="AM141" s="208"/>
      <c r="AN141" s="209"/>
      <c r="AO141" s="350"/>
      <c r="AP141" s="210"/>
      <c r="AQ141" s="211"/>
    </row>
    <row r="142" spans="2:43" ht="14.4" thickTop="1" x14ac:dyDescent="0.25">
      <c r="B142" s="528" t="s">
        <v>104</v>
      </c>
      <c r="C142" s="529"/>
      <c r="D142" s="329"/>
      <c r="E142" s="212"/>
      <c r="F142" s="213"/>
      <c r="G142" s="213"/>
      <c r="H142" s="214">
        <f>H21+H29+H37+H45+H55+H63+H71+H79+H87+H95+H103+H111+H132+H140</f>
        <v>0</v>
      </c>
      <c r="I142" s="416"/>
      <c r="J142" s="213"/>
      <c r="K142" s="215">
        <f>K21+K29+K37+K45+K55+K63+K71+K79+K87+K95+K103+K111+K132+K140</f>
        <v>0</v>
      </c>
      <c r="M142" s="212"/>
      <c r="N142" s="213"/>
      <c r="O142" s="213"/>
      <c r="P142" s="214">
        <f>P21+P29+P37+P45+P55+P63+P71+P79+P87+P95+P103+P111+P132+P140</f>
        <v>0</v>
      </c>
      <c r="Q142" s="416"/>
      <c r="R142" s="213"/>
      <c r="S142" s="215">
        <f>S21+S29+S37+S45+S55+S63+S71+S79+S87+S95+S103+S111+S132+S140</f>
        <v>0</v>
      </c>
      <c r="U142" s="212"/>
      <c r="V142" s="213"/>
      <c r="W142" s="213"/>
      <c r="X142" s="214">
        <f>X21+X29+X37+X45+X55+X63+X71+X79+X87+X95+X103+X111+X132+X140</f>
        <v>0</v>
      </c>
      <c r="Y142" s="416"/>
      <c r="Z142" s="213"/>
      <c r="AA142" s="215">
        <f>AA21+AA29+AA37+AA45+AA55+AA63+AA71+AA79+AA87+AA95+AA103+AA111+AA132+AA140</f>
        <v>0</v>
      </c>
      <c r="AC142" s="212"/>
      <c r="AD142" s="213"/>
      <c r="AE142" s="213"/>
      <c r="AF142" s="214">
        <f>AF21+AF29+AF37+AF45+AF55+AF63+AF71+AF79+AF87+AF95+AF103+AF111+AF132+AF140</f>
        <v>0</v>
      </c>
      <c r="AG142" s="416"/>
      <c r="AH142" s="213"/>
      <c r="AI142" s="215">
        <f>AI21+AI29+AI37+AI45+AI55+AI63+AI71+AI79+AI87+AI95+AI103+AI111+AI132+AI140</f>
        <v>0</v>
      </c>
      <c r="AK142" s="212"/>
      <c r="AL142" s="213"/>
      <c r="AM142" s="213"/>
      <c r="AN142" s="214">
        <f>AN21+AN29+AN37+AN45+AN55+AN63+AN71+AN79+AN87+AN95+AN103+AN111+AN132+AN140</f>
        <v>0</v>
      </c>
      <c r="AO142" s="416"/>
      <c r="AP142" s="213"/>
      <c r="AQ142" s="215">
        <f>AQ21+AQ29+AQ37+AQ45+AQ55+AQ63+AQ71+AQ79+AQ87+AQ95+AQ103+AQ111+AQ132+AQ140</f>
        <v>0</v>
      </c>
    </row>
    <row r="143" spans="2:43" x14ac:dyDescent="0.25">
      <c r="B143" s="370"/>
      <c r="C143" s="371"/>
      <c r="D143" s="329"/>
      <c r="E143" s="136"/>
      <c r="F143" s="124"/>
      <c r="G143" s="124"/>
      <c r="H143" s="383"/>
      <c r="I143" s="337"/>
      <c r="J143" s="124"/>
      <c r="K143" s="384"/>
      <c r="M143" s="136"/>
      <c r="N143" s="124"/>
      <c r="O143" s="124"/>
      <c r="P143" s="383"/>
      <c r="Q143" s="337"/>
      <c r="R143" s="124"/>
      <c r="S143" s="384"/>
      <c r="U143" s="136"/>
      <c r="V143" s="124"/>
      <c r="W143" s="124"/>
      <c r="X143" s="383"/>
      <c r="Y143" s="337"/>
      <c r="Z143" s="124"/>
      <c r="AA143" s="384"/>
      <c r="AC143" s="136"/>
      <c r="AD143" s="124"/>
      <c r="AE143" s="124"/>
      <c r="AF143" s="383"/>
      <c r="AG143" s="337"/>
      <c r="AH143" s="124"/>
      <c r="AI143" s="384"/>
      <c r="AK143" s="136"/>
      <c r="AL143" s="124"/>
      <c r="AM143" s="124"/>
      <c r="AN143" s="383"/>
      <c r="AO143" s="337"/>
      <c r="AP143" s="124"/>
      <c r="AQ143" s="384"/>
    </row>
    <row r="144" spans="2:43" ht="16.2" thickBot="1" x14ac:dyDescent="0.35">
      <c r="B144" s="375" t="s">
        <v>306</v>
      </c>
      <c r="C144" s="385"/>
      <c r="D144" s="124"/>
      <c r="E144" s="386"/>
      <c r="F144" s="387"/>
      <c r="G144" s="387"/>
      <c r="H144" s="387"/>
      <c r="I144" s="388" t="s">
        <v>133</v>
      </c>
      <c r="J144" s="387"/>
      <c r="K144" s="382"/>
      <c r="M144" s="386"/>
      <c r="N144" s="387"/>
      <c r="O144" s="387"/>
      <c r="P144" s="387"/>
      <c r="Q144" s="388" t="s">
        <v>133</v>
      </c>
      <c r="R144" s="387"/>
      <c r="S144" s="382"/>
      <c r="U144" s="386"/>
      <c r="V144" s="387"/>
      <c r="W144" s="387"/>
      <c r="X144" s="387"/>
      <c r="Y144" s="388" t="s">
        <v>133</v>
      </c>
      <c r="Z144" s="387"/>
      <c r="AA144" s="382"/>
      <c r="AC144" s="386"/>
      <c r="AD144" s="387"/>
      <c r="AE144" s="387"/>
      <c r="AF144" s="387"/>
      <c r="AG144" s="388" t="s">
        <v>133</v>
      </c>
      <c r="AH144" s="387"/>
      <c r="AI144" s="382"/>
      <c r="AK144" s="386"/>
      <c r="AL144" s="387"/>
      <c r="AM144" s="387"/>
      <c r="AN144" s="387"/>
      <c r="AO144" s="388" t="s">
        <v>133</v>
      </c>
      <c r="AP144" s="387"/>
      <c r="AQ144" s="382"/>
    </row>
    <row r="145" spans="2:43" x14ac:dyDescent="0.25">
      <c r="B145" s="218" t="s">
        <v>141</v>
      </c>
      <c r="C145" s="219"/>
      <c r="D145" s="124"/>
      <c r="E145" s="220"/>
      <c r="F145" s="221"/>
      <c r="G145" s="221"/>
      <c r="H145" s="221"/>
      <c r="I145" s="351"/>
      <c r="J145" s="221"/>
      <c r="K145" s="222"/>
      <c r="M145" s="220"/>
      <c r="N145" s="221"/>
      <c r="O145" s="221"/>
      <c r="P145" s="221"/>
      <c r="Q145" s="351"/>
      <c r="R145" s="221"/>
      <c r="S145" s="222"/>
      <c r="U145" s="220"/>
      <c r="V145" s="221"/>
      <c r="W145" s="221"/>
      <c r="X145" s="221"/>
      <c r="Y145" s="351"/>
      <c r="Z145" s="221"/>
      <c r="AA145" s="222"/>
      <c r="AC145" s="220"/>
      <c r="AD145" s="221"/>
      <c r="AE145" s="221"/>
      <c r="AF145" s="221"/>
      <c r="AG145" s="351"/>
      <c r="AH145" s="221"/>
      <c r="AI145" s="222"/>
      <c r="AK145" s="220"/>
      <c r="AL145" s="221"/>
      <c r="AM145" s="221"/>
      <c r="AN145" s="221"/>
      <c r="AO145" s="351"/>
      <c r="AP145" s="221"/>
      <c r="AQ145" s="222"/>
    </row>
    <row r="146" spans="2:43" x14ac:dyDescent="0.25">
      <c r="B146" s="136" t="s">
        <v>228</v>
      </c>
      <c r="C146" s="216"/>
      <c r="D146" s="124"/>
      <c r="E146" s="136"/>
      <c r="F146" s="124"/>
      <c r="G146" s="124"/>
      <c r="H146" s="223"/>
      <c r="I146" s="337"/>
      <c r="J146" s="124"/>
      <c r="K146" s="224"/>
      <c r="M146" s="136"/>
      <c r="N146" s="124"/>
      <c r="O146" s="124"/>
      <c r="P146" s="223"/>
      <c r="Q146" s="337"/>
      <c r="R146" s="124"/>
      <c r="S146" s="224"/>
      <c r="U146" s="136"/>
      <c r="V146" s="124"/>
      <c r="W146" s="124"/>
      <c r="X146" s="223"/>
      <c r="Y146" s="337"/>
      <c r="Z146" s="124"/>
      <c r="AA146" s="224"/>
      <c r="AC146" s="136"/>
      <c r="AD146" s="124"/>
      <c r="AE146" s="124"/>
      <c r="AF146" s="223"/>
      <c r="AG146" s="337"/>
      <c r="AH146" s="124"/>
      <c r="AI146" s="224"/>
      <c r="AK146" s="136"/>
      <c r="AL146" s="124"/>
      <c r="AM146" s="124"/>
      <c r="AN146" s="223"/>
      <c r="AO146" s="337"/>
      <c r="AP146" s="124"/>
      <c r="AQ146" s="224"/>
    </row>
    <row r="147" spans="2:43" ht="15" hidden="1" customHeight="1" x14ac:dyDescent="0.25">
      <c r="B147" s="136" t="s">
        <v>229</v>
      </c>
      <c r="C147" s="216"/>
      <c r="D147" s="124"/>
      <c r="E147" s="136"/>
      <c r="F147" s="124"/>
      <c r="G147" s="124"/>
      <c r="H147" s="223"/>
      <c r="I147" s="337"/>
      <c r="J147" s="124"/>
      <c r="K147" s="224"/>
      <c r="M147" s="136"/>
      <c r="N147" s="124"/>
      <c r="O147" s="124"/>
      <c r="P147" s="223"/>
      <c r="Q147" s="337"/>
      <c r="R147" s="124"/>
      <c r="S147" s="224"/>
      <c r="U147" s="136"/>
      <c r="V147" s="124"/>
      <c r="W147" s="124"/>
      <c r="X147" s="223"/>
      <c r="Y147" s="337"/>
      <c r="Z147" s="124"/>
      <c r="AA147" s="224"/>
      <c r="AC147" s="136"/>
      <c r="AD147" s="124"/>
      <c r="AE147" s="124"/>
      <c r="AF147" s="223"/>
      <c r="AG147" s="337"/>
      <c r="AH147" s="124"/>
      <c r="AI147" s="224"/>
      <c r="AK147" s="136"/>
      <c r="AL147" s="124"/>
      <c r="AM147" s="124"/>
      <c r="AN147" s="223"/>
      <c r="AO147" s="337"/>
      <c r="AP147" s="124"/>
      <c r="AQ147" s="224"/>
    </row>
    <row r="148" spans="2:43" ht="15" hidden="1" customHeight="1" x14ac:dyDescent="0.25">
      <c r="B148" s="136" t="s">
        <v>230</v>
      </c>
      <c r="C148" s="216"/>
      <c r="D148" s="124"/>
      <c r="E148" s="136"/>
      <c r="F148" s="124"/>
      <c r="G148" s="124"/>
      <c r="H148" s="223"/>
      <c r="I148" s="337"/>
      <c r="J148" s="124"/>
      <c r="K148" s="224"/>
      <c r="M148" s="136"/>
      <c r="N148" s="124"/>
      <c r="O148" s="124"/>
      <c r="P148" s="223"/>
      <c r="Q148" s="337"/>
      <c r="R148" s="124"/>
      <c r="S148" s="224"/>
      <c r="U148" s="136"/>
      <c r="V148" s="124"/>
      <c r="W148" s="124"/>
      <c r="X148" s="223"/>
      <c r="Y148" s="337"/>
      <c r="Z148" s="124"/>
      <c r="AA148" s="224"/>
      <c r="AC148" s="136"/>
      <c r="AD148" s="124"/>
      <c r="AE148" s="124"/>
      <c r="AF148" s="223"/>
      <c r="AG148" s="337"/>
      <c r="AH148" s="124"/>
      <c r="AI148" s="224"/>
      <c r="AK148" s="136"/>
      <c r="AL148" s="124"/>
      <c r="AM148" s="124"/>
      <c r="AN148" s="223"/>
      <c r="AO148" s="337"/>
      <c r="AP148" s="124"/>
      <c r="AQ148" s="224"/>
    </row>
    <row r="149" spans="2:43" ht="15" hidden="1" customHeight="1" x14ac:dyDescent="0.25">
      <c r="B149" s="136" t="s">
        <v>231</v>
      </c>
      <c r="C149" s="216"/>
      <c r="D149" s="124"/>
      <c r="E149" s="136"/>
      <c r="F149" s="124"/>
      <c r="G149" s="124"/>
      <c r="H149" s="223"/>
      <c r="I149" s="337"/>
      <c r="J149" s="124"/>
      <c r="K149" s="224"/>
      <c r="M149" s="136"/>
      <c r="N149" s="124"/>
      <c r="O149" s="124"/>
      <c r="P149" s="223"/>
      <c r="Q149" s="337"/>
      <c r="R149" s="124"/>
      <c r="S149" s="224"/>
      <c r="U149" s="136"/>
      <c r="V149" s="124"/>
      <c r="W149" s="124"/>
      <c r="X149" s="223"/>
      <c r="Y149" s="337"/>
      <c r="Z149" s="124"/>
      <c r="AA149" s="224"/>
      <c r="AC149" s="136"/>
      <c r="AD149" s="124"/>
      <c r="AE149" s="124"/>
      <c r="AF149" s="223"/>
      <c r="AG149" s="337"/>
      <c r="AH149" s="124"/>
      <c r="AI149" s="224"/>
      <c r="AK149" s="136"/>
      <c r="AL149" s="124"/>
      <c r="AM149" s="124"/>
      <c r="AN149" s="223"/>
      <c r="AO149" s="337"/>
      <c r="AP149" s="124"/>
      <c r="AQ149" s="224"/>
    </row>
    <row r="150" spans="2:43" x14ac:dyDescent="0.25">
      <c r="B150" s="136"/>
      <c r="C150" s="216"/>
      <c r="D150" s="124"/>
      <c r="E150" s="136"/>
      <c r="F150" s="124"/>
      <c r="G150" s="124"/>
      <c r="H150" s="157"/>
      <c r="I150" s="337"/>
      <c r="J150" s="124"/>
      <c r="K150" s="158"/>
      <c r="M150" s="136"/>
      <c r="N150" s="124"/>
      <c r="O150" s="124"/>
      <c r="P150" s="157"/>
      <c r="Q150" s="337"/>
      <c r="R150" s="124"/>
      <c r="S150" s="158"/>
      <c r="U150" s="136"/>
      <c r="V150" s="124"/>
      <c r="W150" s="124"/>
      <c r="X150" s="157"/>
      <c r="Y150" s="337"/>
      <c r="Z150" s="124"/>
      <c r="AA150" s="158"/>
      <c r="AC150" s="136"/>
      <c r="AD150" s="124"/>
      <c r="AE150" s="124"/>
      <c r="AF150" s="157"/>
      <c r="AG150" s="337"/>
      <c r="AH150" s="124"/>
      <c r="AI150" s="158"/>
      <c r="AK150" s="136"/>
      <c r="AL150" s="124"/>
      <c r="AM150" s="124"/>
      <c r="AN150" s="157"/>
      <c r="AO150" s="337"/>
      <c r="AP150" s="124"/>
      <c r="AQ150" s="158"/>
    </row>
    <row r="151" spans="2:43" x14ac:dyDescent="0.25">
      <c r="B151" s="159" t="s">
        <v>136</v>
      </c>
      <c r="C151" s="216"/>
      <c r="D151" s="124"/>
      <c r="E151" s="136"/>
      <c r="F151" s="124"/>
      <c r="G151" s="124"/>
      <c r="H151" s="225">
        <f>SUM(H146:H150)</f>
        <v>0</v>
      </c>
      <c r="I151" s="337"/>
      <c r="J151" s="124"/>
      <c r="K151" s="156">
        <f>SUM(K146:K149)</f>
        <v>0</v>
      </c>
      <c r="M151" s="136"/>
      <c r="N151" s="124"/>
      <c r="O151" s="124"/>
      <c r="P151" s="225">
        <f>SUM(P146:P150)</f>
        <v>0</v>
      </c>
      <c r="Q151" s="337"/>
      <c r="R151" s="124"/>
      <c r="S151" s="156">
        <f>SUM(S146:S149)</f>
        <v>0</v>
      </c>
      <c r="U151" s="136"/>
      <c r="V151" s="124"/>
      <c r="W151" s="124"/>
      <c r="X151" s="225">
        <f>SUM(X146:X150)</f>
        <v>0</v>
      </c>
      <c r="Y151" s="337"/>
      <c r="Z151" s="124"/>
      <c r="AA151" s="156">
        <f>SUM(AA146:AA149)</f>
        <v>0</v>
      </c>
      <c r="AC151" s="136"/>
      <c r="AD151" s="124"/>
      <c r="AE151" s="124"/>
      <c r="AF151" s="225">
        <f>SUM(AF146:AF150)</f>
        <v>0</v>
      </c>
      <c r="AG151" s="337"/>
      <c r="AH151" s="124"/>
      <c r="AI151" s="156">
        <f>SUM(AI146:AI149)</f>
        <v>0</v>
      </c>
      <c r="AK151" s="136"/>
      <c r="AL151" s="124"/>
      <c r="AM151" s="124"/>
      <c r="AN151" s="225">
        <f>SUM(AN146:AN150)</f>
        <v>0</v>
      </c>
      <c r="AO151" s="337"/>
      <c r="AP151" s="124"/>
      <c r="AQ151" s="156">
        <f>SUM(AQ146:AQ149)</f>
        <v>0</v>
      </c>
    </row>
    <row r="152" spans="2:43" x14ac:dyDescent="0.25">
      <c r="B152" s="136"/>
      <c r="C152" s="216"/>
      <c r="D152" s="124"/>
      <c r="E152" s="136"/>
      <c r="F152" s="124"/>
      <c r="G152" s="124"/>
      <c r="H152" s="124"/>
      <c r="I152" s="337"/>
      <c r="J152" s="124"/>
      <c r="K152" s="144"/>
      <c r="M152" s="136"/>
      <c r="N152" s="124"/>
      <c r="O152" s="124"/>
      <c r="P152" s="124"/>
      <c r="Q152" s="337"/>
      <c r="R152" s="124"/>
      <c r="S152" s="144"/>
      <c r="U152" s="136"/>
      <c r="V152" s="124"/>
      <c r="W152" s="124"/>
      <c r="X152" s="124"/>
      <c r="Y152" s="337"/>
      <c r="Z152" s="124"/>
      <c r="AA152" s="144"/>
      <c r="AC152" s="136"/>
      <c r="AD152" s="124"/>
      <c r="AE152" s="124"/>
      <c r="AF152" s="124"/>
      <c r="AG152" s="337"/>
      <c r="AH152" s="124"/>
      <c r="AI152" s="144"/>
      <c r="AK152" s="136"/>
      <c r="AL152" s="124"/>
      <c r="AM152" s="124"/>
      <c r="AN152" s="124"/>
      <c r="AO152" s="337"/>
      <c r="AP152" s="124"/>
      <c r="AQ152" s="144"/>
    </row>
    <row r="153" spans="2:43" x14ac:dyDescent="0.25">
      <c r="B153" s="218" t="s">
        <v>142</v>
      </c>
      <c r="C153" s="219"/>
      <c r="D153" s="124"/>
      <c r="E153" s="220"/>
      <c r="F153" s="221"/>
      <c r="G153" s="221"/>
      <c r="H153" s="221"/>
      <c r="I153" s="351"/>
      <c r="J153" s="221"/>
      <c r="K153" s="222"/>
      <c r="M153" s="220"/>
      <c r="N153" s="221"/>
      <c r="O153" s="221"/>
      <c r="P153" s="221"/>
      <c r="Q153" s="351"/>
      <c r="R153" s="221"/>
      <c r="S153" s="222"/>
      <c r="U153" s="220"/>
      <c r="V153" s="221"/>
      <c r="W153" s="221"/>
      <c r="X153" s="221"/>
      <c r="Y153" s="351"/>
      <c r="Z153" s="221"/>
      <c r="AA153" s="222"/>
      <c r="AC153" s="220"/>
      <c r="AD153" s="221"/>
      <c r="AE153" s="221"/>
      <c r="AF153" s="221"/>
      <c r="AG153" s="351"/>
      <c r="AH153" s="221"/>
      <c r="AI153" s="222"/>
      <c r="AK153" s="220"/>
      <c r="AL153" s="221"/>
      <c r="AM153" s="221"/>
      <c r="AN153" s="221"/>
      <c r="AO153" s="351"/>
      <c r="AP153" s="221"/>
      <c r="AQ153" s="222"/>
    </row>
    <row r="154" spans="2:43" x14ac:dyDescent="0.25">
      <c r="B154" s="136" t="s">
        <v>288</v>
      </c>
      <c r="C154" s="216"/>
      <c r="D154" s="124"/>
      <c r="E154" s="136"/>
      <c r="F154" s="124"/>
      <c r="G154" s="124"/>
      <c r="H154" s="223"/>
      <c r="I154" s="337"/>
      <c r="J154" s="124"/>
      <c r="K154" s="224"/>
      <c r="M154" s="136"/>
      <c r="N154" s="124"/>
      <c r="O154" s="124"/>
      <c r="P154" s="223"/>
      <c r="Q154" s="337"/>
      <c r="R154" s="124"/>
      <c r="S154" s="224"/>
      <c r="U154" s="136"/>
      <c r="V154" s="124"/>
      <c r="W154" s="124"/>
      <c r="X154" s="223"/>
      <c r="Y154" s="337"/>
      <c r="Z154" s="124"/>
      <c r="AA154" s="224"/>
      <c r="AC154" s="136"/>
      <c r="AD154" s="124"/>
      <c r="AE154" s="124"/>
      <c r="AF154" s="223"/>
      <c r="AG154" s="337"/>
      <c r="AH154" s="124"/>
      <c r="AI154" s="224"/>
      <c r="AK154" s="136"/>
      <c r="AL154" s="124"/>
      <c r="AM154" s="124"/>
      <c r="AN154" s="223"/>
      <c r="AO154" s="337"/>
      <c r="AP154" s="124"/>
      <c r="AQ154" s="224"/>
    </row>
    <row r="155" spans="2:43" ht="15" hidden="1" customHeight="1" x14ac:dyDescent="0.25">
      <c r="B155" s="136" t="s">
        <v>289</v>
      </c>
      <c r="C155" s="216"/>
      <c r="D155" s="124"/>
      <c r="E155" s="136"/>
      <c r="F155" s="143"/>
      <c r="G155" s="143"/>
      <c r="H155" s="223"/>
      <c r="I155" s="338"/>
      <c r="J155" s="143"/>
      <c r="K155" s="224"/>
      <c r="M155" s="136"/>
      <c r="N155" s="143"/>
      <c r="O155" s="143"/>
      <c r="P155" s="223"/>
      <c r="Q155" s="338"/>
      <c r="R155" s="143"/>
      <c r="S155" s="224"/>
      <c r="U155" s="136"/>
      <c r="V155" s="143"/>
      <c r="W155" s="143"/>
      <c r="X155" s="223"/>
      <c r="Y155" s="338"/>
      <c r="Z155" s="143"/>
      <c r="AA155" s="224"/>
      <c r="AC155" s="136"/>
      <c r="AD155" s="143"/>
      <c r="AE155" s="143"/>
      <c r="AF155" s="223"/>
      <c r="AG155" s="338"/>
      <c r="AH155" s="143"/>
      <c r="AI155" s="224"/>
      <c r="AK155" s="136"/>
      <c r="AL155" s="143"/>
      <c r="AM155" s="143"/>
      <c r="AN155" s="223"/>
      <c r="AO155" s="338"/>
      <c r="AP155" s="143"/>
      <c r="AQ155" s="224"/>
    </row>
    <row r="156" spans="2:43" ht="15" hidden="1" customHeight="1" x14ac:dyDescent="0.25">
      <c r="B156" s="136" t="s">
        <v>290</v>
      </c>
      <c r="C156" s="216"/>
      <c r="D156" s="124"/>
      <c r="E156" s="136"/>
      <c r="F156" s="143"/>
      <c r="G156" s="143"/>
      <c r="H156" s="223"/>
      <c r="I156" s="338"/>
      <c r="J156" s="143"/>
      <c r="K156" s="224"/>
      <c r="M156" s="136"/>
      <c r="N156" s="143"/>
      <c r="O156" s="143"/>
      <c r="P156" s="223"/>
      <c r="Q156" s="338"/>
      <c r="R156" s="143"/>
      <c r="S156" s="224"/>
      <c r="U156" s="136"/>
      <c r="V156" s="143"/>
      <c r="W156" s="143"/>
      <c r="X156" s="223"/>
      <c r="Y156" s="338"/>
      <c r="Z156" s="143"/>
      <c r="AA156" s="224"/>
      <c r="AC156" s="136"/>
      <c r="AD156" s="143"/>
      <c r="AE156" s="143"/>
      <c r="AF156" s="223"/>
      <c r="AG156" s="338"/>
      <c r="AH156" s="143"/>
      <c r="AI156" s="224"/>
      <c r="AK156" s="136"/>
      <c r="AL156" s="143"/>
      <c r="AM156" s="143"/>
      <c r="AN156" s="223"/>
      <c r="AO156" s="338"/>
      <c r="AP156" s="143"/>
      <c r="AQ156" s="224"/>
    </row>
    <row r="157" spans="2:43" ht="15" hidden="1" customHeight="1" x14ac:dyDescent="0.25">
      <c r="B157" s="136" t="s">
        <v>291</v>
      </c>
      <c r="C157" s="216"/>
      <c r="D157" s="124"/>
      <c r="E157" s="136"/>
      <c r="F157" s="143"/>
      <c r="G157" s="143"/>
      <c r="H157" s="223"/>
      <c r="I157" s="338"/>
      <c r="J157" s="143"/>
      <c r="K157" s="224"/>
      <c r="M157" s="136"/>
      <c r="N157" s="143"/>
      <c r="O157" s="143"/>
      <c r="P157" s="223"/>
      <c r="Q157" s="338"/>
      <c r="R157" s="143"/>
      <c r="S157" s="224"/>
      <c r="U157" s="136"/>
      <c r="V157" s="143"/>
      <c r="W157" s="143"/>
      <c r="X157" s="223"/>
      <c r="Y157" s="338"/>
      <c r="Z157" s="143"/>
      <c r="AA157" s="224"/>
      <c r="AC157" s="136"/>
      <c r="AD157" s="143"/>
      <c r="AE157" s="143"/>
      <c r="AF157" s="223"/>
      <c r="AG157" s="338"/>
      <c r="AH157" s="143"/>
      <c r="AI157" s="224"/>
      <c r="AK157" s="136"/>
      <c r="AL157" s="143"/>
      <c r="AM157" s="143"/>
      <c r="AN157" s="223"/>
      <c r="AO157" s="338"/>
      <c r="AP157" s="143"/>
      <c r="AQ157" s="224"/>
    </row>
    <row r="158" spans="2:43" x14ac:dyDescent="0.25">
      <c r="B158" s="136"/>
      <c r="C158" s="216"/>
      <c r="D158" s="124"/>
      <c r="E158" s="136"/>
      <c r="F158" s="143"/>
      <c r="G158" s="143"/>
      <c r="H158" s="155"/>
      <c r="I158" s="338"/>
      <c r="J158" s="143"/>
      <c r="K158" s="156"/>
      <c r="M158" s="136"/>
      <c r="N158" s="143"/>
      <c r="O158" s="143"/>
      <c r="P158" s="155"/>
      <c r="Q158" s="338"/>
      <c r="R158" s="143"/>
      <c r="S158" s="156"/>
      <c r="U158" s="136"/>
      <c r="V158" s="143"/>
      <c r="W158" s="143"/>
      <c r="X158" s="155"/>
      <c r="Y158" s="338"/>
      <c r="Z158" s="143"/>
      <c r="AA158" s="156"/>
      <c r="AC158" s="136"/>
      <c r="AD158" s="143"/>
      <c r="AE158" s="143"/>
      <c r="AF158" s="155"/>
      <c r="AG158" s="338"/>
      <c r="AH158" s="143"/>
      <c r="AI158" s="156"/>
      <c r="AK158" s="136"/>
      <c r="AL158" s="143"/>
      <c r="AM158" s="143"/>
      <c r="AN158" s="155"/>
      <c r="AO158" s="338"/>
      <c r="AP158" s="143"/>
      <c r="AQ158" s="156"/>
    </row>
    <row r="159" spans="2:43" x14ac:dyDescent="0.25">
      <c r="B159" s="159" t="s">
        <v>137</v>
      </c>
      <c r="C159" s="216"/>
      <c r="D159" s="124"/>
      <c r="E159" s="136"/>
      <c r="F159" s="124"/>
      <c r="G159" s="124"/>
      <c r="H159" s="226">
        <f>SUM(H154:H158)</f>
        <v>0</v>
      </c>
      <c r="I159" s="337"/>
      <c r="J159" s="124"/>
      <c r="K159" s="179">
        <f>SUM(K154:K158)</f>
        <v>0</v>
      </c>
      <c r="M159" s="136"/>
      <c r="N159" s="124"/>
      <c r="O159" s="124"/>
      <c r="P159" s="226">
        <f>SUM(P154:P158)</f>
        <v>0</v>
      </c>
      <c r="Q159" s="337"/>
      <c r="R159" s="124"/>
      <c r="S159" s="179">
        <f>SUM(S154:S158)</f>
        <v>0</v>
      </c>
      <c r="U159" s="136"/>
      <c r="V159" s="124"/>
      <c r="W159" s="124"/>
      <c r="X159" s="226">
        <f>SUM(X154:X158)</f>
        <v>0</v>
      </c>
      <c r="Y159" s="337"/>
      <c r="Z159" s="124"/>
      <c r="AA159" s="179">
        <f>SUM(AA154:AA158)</f>
        <v>0</v>
      </c>
      <c r="AC159" s="136"/>
      <c r="AD159" s="124"/>
      <c r="AE159" s="124"/>
      <c r="AF159" s="226">
        <f>SUM(AF154:AF158)</f>
        <v>0</v>
      </c>
      <c r="AG159" s="337"/>
      <c r="AH159" s="124"/>
      <c r="AI159" s="179">
        <f>SUM(AI154:AI158)</f>
        <v>0</v>
      </c>
      <c r="AK159" s="136"/>
      <c r="AL159" s="124"/>
      <c r="AM159" s="124"/>
      <c r="AN159" s="226">
        <f>SUM(AN154:AN158)</f>
        <v>0</v>
      </c>
      <c r="AO159" s="337"/>
      <c r="AP159" s="124"/>
      <c r="AQ159" s="179">
        <f>SUM(AQ154:AQ158)</f>
        <v>0</v>
      </c>
    </row>
    <row r="160" spans="2:43" x14ac:dyDescent="0.25">
      <c r="B160" s="159"/>
      <c r="C160" s="216"/>
      <c r="D160" s="124"/>
      <c r="E160" s="136"/>
      <c r="F160" s="124"/>
      <c r="G160" s="124"/>
      <c r="H160" s="143"/>
      <c r="I160" s="337"/>
      <c r="J160" s="124"/>
      <c r="K160" s="144"/>
      <c r="M160" s="136"/>
      <c r="N160" s="124"/>
      <c r="O160" s="124"/>
      <c r="P160" s="143"/>
      <c r="Q160" s="337"/>
      <c r="R160" s="124"/>
      <c r="S160" s="144"/>
      <c r="U160" s="136"/>
      <c r="V160" s="124"/>
      <c r="W160" s="124"/>
      <c r="X160" s="143"/>
      <c r="Y160" s="337"/>
      <c r="Z160" s="124"/>
      <c r="AA160" s="144"/>
      <c r="AC160" s="136"/>
      <c r="AD160" s="124"/>
      <c r="AE160" s="124"/>
      <c r="AF160" s="143"/>
      <c r="AG160" s="337"/>
      <c r="AH160" s="124"/>
      <c r="AI160" s="144"/>
      <c r="AK160" s="136"/>
      <c r="AL160" s="124"/>
      <c r="AM160" s="124"/>
      <c r="AN160" s="143"/>
      <c r="AO160" s="337"/>
      <c r="AP160" s="124"/>
      <c r="AQ160" s="144"/>
    </row>
    <row r="161" spans="2:43" x14ac:dyDescent="0.25">
      <c r="B161" s="218" t="s">
        <v>308</v>
      </c>
      <c r="C161" s="219"/>
      <c r="D161" s="124"/>
      <c r="E161" s="220"/>
      <c r="F161" s="221"/>
      <c r="G161" s="221"/>
      <c r="H161" s="227"/>
      <c r="I161" s="351"/>
      <c r="J161" s="221"/>
      <c r="K161" s="222"/>
      <c r="M161" s="220"/>
      <c r="N161" s="221"/>
      <c r="O161" s="221"/>
      <c r="P161" s="227"/>
      <c r="Q161" s="351"/>
      <c r="R161" s="221"/>
      <c r="S161" s="222"/>
      <c r="U161" s="220"/>
      <c r="V161" s="221"/>
      <c r="W161" s="221"/>
      <c r="X161" s="227"/>
      <c r="Y161" s="351"/>
      <c r="Z161" s="221"/>
      <c r="AA161" s="222"/>
      <c r="AC161" s="220"/>
      <c r="AD161" s="221"/>
      <c r="AE161" s="221"/>
      <c r="AF161" s="227"/>
      <c r="AG161" s="351"/>
      <c r="AH161" s="221"/>
      <c r="AI161" s="222"/>
      <c r="AK161" s="220"/>
      <c r="AL161" s="221"/>
      <c r="AM161" s="221"/>
      <c r="AN161" s="227"/>
      <c r="AO161" s="351"/>
      <c r="AP161" s="221"/>
      <c r="AQ161" s="222"/>
    </row>
    <row r="162" spans="2:43" x14ac:dyDescent="0.25">
      <c r="B162" s="161" t="s">
        <v>310</v>
      </c>
      <c r="C162" s="216"/>
      <c r="D162" s="124"/>
      <c r="E162" s="136"/>
      <c r="F162" s="124"/>
      <c r="G162" s="124"/>
      <c r="H162" s="228"/>
      <c r="I162" s="337"/>
      <c r="J162" s="124"/>
      <c r="K162" s="224"/>
      <c r="M162" s="136"/>
      <c r="N162" s="124"/>
      <c r="O162" s="124"/>
      <c r="P162" s="228"/>
      <c r="Q162" s="337"/>
      <c r="R162" s="124"/>
      <c r="S162" s="224"/>
      <c r="U162" s="136"/>
      <c r="V162" s="124"/>
      <c r="W162" s="124"/>
      <c r="X162" s="228"/>
      <c r="Y162" s="337"/>
      <c r="Z162" s="124"/>
      <c r="AA162" s="224"/>
      <c r="AC162" s="136"/>
      <c r="AD162" s="124"/>
      <c r="AE162" s="124"/>
      <c r="AF162" s="228"/>
      <c r="AG162" s="337"/>
      <c r="AH162" s="124"/>
      <c r="AI162" s="224"/>
      <c r="AK162" s="136"/>
      <c r="AL162" s="124"/>
      <c r="AM162" s="124"/>
      <c r="AN162" s="228"/>
      <c r="AO162" s="337"/>
      <c r="AP162" s="124"/>
      <c r="AQ162" s="224"/>
    </row>
    <row r="163" spans="2:43" ht="15" hidden="1" customHeight="1" x14ac:dyDescent="0.25">
      <c r="B163" s="161" t="s">
        <v>311</v>
      </c>
      <c r="C163" s="216"/>
      <c r="D163" s="124"/>
      <c r="E163" s="136"/>
      <c r="F163" s="124"/>
      <c r="G163" s="124"/>
      <c r="H163" s="228"/>
      <c r="I163" s="337"/>
      <c r="J163" s="124"/>
      <c r="K163" s="224"/>
      <c r="M163" s="136"/>
      <c r="N163" s="124"/>
      <c r="O163" s="124"/>
      <c r="P163" s="228"/>
      <c r="Q163" s="337"/>
      <c r="R163" s="124"/>
      <c r="S163" s="224"/>
      <c r="U163" s="136"/>
      <c r="V163" s="124"/>
      <c r="W163" s="124"/>
      <c r="X163" s="228"/>
      <c r="Y163" s="337"/>
      <c r="Z163" s="124"/>
      <c r="AA163" s="224"/>
      <c r="AC163" s="136"/>
      <c r="AD163" s="124"/>
      <c r="AE163" s="124"/>
      <c r="AF163" s="228"/>
      <c r="AG163" s="337"/>
      <c r="AH163" s="124"/>
      <c r="AI163" s="224"/>
      <c r="AK163" s="136"/>
      <c r="AL163" s="124"/>
      <c r="AM163" s="124"/>
      <c r="AN163" s="228"/>
      <c r="AO163" s="337"/>
      <c r="AP163" s="124"/>
      <c r="AQ163" s="224"/>
    </row>
    <row r="164" spans="2:43" ht="15" hidden="1" customHeight="1" x14ac:dyDescent="0.25">
      <c r="B164" s="161" t="s">
        <v>312</v>
      </c>
      <c r="C164" s="216"/>
      <c r="D164" s="124"/>
      <c r="E164" s="136"/>
      <c r="F164" s="124"/>
      <c r="G164" s="124"/>
      <c r="H164" s="228"/>
      <c r="I164" s="337"/>
      <c r="J164" s="124"/>
      <c r="K164" s="224"/>
      <c r="M164" s="136"/>
      <c r="N164" s="124"/>
      <c r="O164" s="124"/>
      <c r="P164" s="228"/>
      <c r="Q164" s="337"/>
      <c r="R164" s="124"/>
      <c r="S164" s="224"/>
      <c r="U164" s="136"/>
      <c r="V164" s="124"/>
      <c r="W164" s="124"/>
      <c r="X164" s="228"/>
      <c r="Y164" s="337"/>
      <c r="Z164" s="124"/>
      <c r="AA164" s="224"/>
      <c r="AC164" s="136"/>
      <c r="AD164" s="124"/>
      <c r="AE164" s="124"/>
      <c r="AF164" s="228"/>
      <c r="AG164" s="337"/>
      <c r="AH164" s="124"/>
      <c r="AI164" s="224"/>
      <c r="AK164" s="136"/>
      <c r="AL164" s="124"/>
      <c r="AM164" s="124"/>
      <c r="AN164" s="228"/>
      <c r="AO164" s="337"/>
      <c r="AP164" s="124"/>
      <c r="AQ164" s="224"/>
    </row>
    <row r="165" spans="2:43" ht="15" hidden="1" customHeight="1" x14ac:dyDescent="0.25">
      <c r="B165" s="161" t="s">
        <v>313</v>
      </c>
      <c r="C165" s="216"/>
      <c r="D165" s="124"/>
      <c r="E165" s="136"/>
      <c r="F165" s="124"/>
      <c r="G165" s="124"/>
      <c r="H165" s="228"/>
      <c r="I165" s="337"/>
      <c r="J165" s="124"/>
      <c r="K165" s="224"/>
      <c r="M165" s="136"/>
      <c r="N165" s="124"/>
      <c r="O165" s="124"/>
      <c r="P165" s="228"/>
      <c r="Q165" s="337"/>
      <c r="R165" s="124"/>
      <c r="S165" s="224"/>
      <c r="U165" s="136"/>
      <c r="V165" s="124"/>
      <c r="W165" s="124"/>
      <c r="X165" s="228"/>
      <c r="Y165" s="337"/>
      <c r="Z165" s="124"/>
      <c r="AA165" s="224"/>
      <c r="AC165" s="136"/>
      <c r="AD165" s="124"/>
      <c r="AE165" s="124"/>
      <c r="AF165" s="228"/>
      <c r="AG165" s="337"/>
      <c r="AH165" s="124"/>
      <c r="AI165" s="224"/>
      <c r="AK165" s="136"/>
      <c r="AL165" s="124"/>
      <c r="AM165" s="124"/>
      <c r="AN165" s="228"/>
      <c r="AO165" s="337"/>
      <c r="AP165" s="124"/>
      <c r="AQ165" s="224"/>
    </row>
    <row r="166" spans="2:43" ht="15" hidden="1" customHeight="1" x14ac:dyDescent="0.25">
      <c r="B166" s="161" t="s">
        <v>314</v>
      </c>
      <c r="C166" s="216"/>
      <c r="D166" s="124"/>
      <c r="E166" s="136"/>
      <c r="F166" s="124"/>
      <c r="G166" s="124"/>
      <c r="H166" s="228"/>
      <c r="I166" s="337"/>
      <c r="J166" s="124"/>
      <c r="K166" s="224"/>
      <c r="M166" s="136"/>
      <c r="N166" s="124"/>
      <c r="O166" s="124"/>
      <c r="P166" s="228"/>
      <c r="Q166" s="337"/>
      <c r="R166" s="124"/>
      <c r="S166" s="224"/>
      <c r="U166" s="136"/>
      <c r="V166" s="124"/>
      <c r="W166" s="124"/>
      <c r="X166" s="228"/>
      <c r="Y166" s="337"/>
      <c r="Z166" s="124"/>
      <c r="AA166" s="224"/>
      <c r="AC166" s="136"/>
      <c r="AD166" s="124"/>
      <c r="AE166" s="124"/>
      <c r="AF166" s="228"/>
      <c r="AG166" s="337"/>
      <c r="AH166" s="124"/>
      <c r="AI166" s="224"/>
      <c r="AK166" s="136"/>
      <c r="AL166" s="124"/>
      <c r="AM166" s="124"/>
      <c r="AN166" s="228"/>
      <c r="AO166" s="337"/>
      <c r="AP166" s="124"/>
      <c r="AQ166" s="224"/>
    </row>
    <row r="167" spans="2:43" ht="15" hidden="1" customHeight="1" x14ac:dyDescent="0.25">
      <c r="B167" s="161" t="s">
        <v>315</v>
      </c>
      <c r="C167" s="216"/>
      <c r="D167" s="124"/>
      <c r="E167" s="136"/>
      <c r="F167" s="124"/>
      <c r="G167" s="124"/>
      <c r="H167" s="228"/>
      <c r="I167" s="337"/>
      <c r="J167" s="124"/>
      <c r="K167" s="224"/>
      <c r="M167" s="136"/>
      <c r="N167" s="124"/>
      <c r="O167" s="124"/>
      <c r="P167" s="228"/>
      <c r="Q167" s="337"/>
      <c r="R167" s="124"/>
      <c r="S167" s="224"/>
      <c r="U167" s="136"/>
      <c r="V167" s="124"/>
      <c r="W167" s="124"/>
      <c r="X167" s="228"/>
      <c r="Y167" s="337"/>
      <c r="Z167" s="124"/>
      <c r="AA167" s="224"/>
      <c r="AC167" s="136"/>
      <c r="AD167" s="124"/>
      <c r="AE167" s="124"/>
      <c r="AF167" s="228"/>
      <c r="AG167" s="337"/>
      <c r="AH167" s="124"/>
      <c r="AI167" s="224"/>
      <c r="AK167" s="136"/>
      <c r="AL167" s="124"/>
      <c r="AM167" s="124"/>
      <c r="AN167" s="228"/>
      <c r="AO167" s="337"/>
      <c r="AP167" s="124"/>
      <c r="AQ167" s="224"/>
    </row>
    <row r="168" spans="2:43" ht="15" hidden="1" customHeight="1" x14ac:dyDescent="0.25">
      <c r="B168" s="161" t="s">
        <v>316</v>
      </c>
      <c r="C168" s="216"/>
      <c r="D168" s="124"/>
      <c r="E168" s="136"/>
      <c r="F168" s="124"/>
      <c r="G168" s="124"/>
      <c r="H168" s="228"/>
      <c r="I168" s="337"/>
      <c r="J168" s="124"/>
      <c r="K168" s="224"/>
      <c r="M168" s="136"/>
      <c r="N168" s="124"/>
      <c r="O168" s="124"/>
      <c r="P168" s="228"/>
      <c r="Q168" s="337"/>
      <c r="R168" s="124"/>
      <c r="S168" s="224"/>
      <c r="U168" s="136"/>
      <c r="V168" s="124"/>
      <c r="W168" s="124"/>
      <c r="X168" s="228"/>
      <c r="Y168" s="337"/>
      <c r="Z168" s="124"/>
      <c r="AA168" s="224"/>
      <c r="AC168" s="136"/>
      <c r="AD168" s="124"/>
      <c r="AE168" s="124"/>
      <c r="AF168" s="228"/>
      <c r="AG168" s="337"/>
      <c r="AH168" s="124"/>
      <c r="AI168" s="224"/>
      <c r="AK168" s="136"/>
      <c r="AL168" s="124"/>
      <c r="AM168" s="124"/>
      <c r="AN168" s="228"/>
      <c r="AO168" s="337"/>
      <c r="AP168" s="124"/>
      <c r="AQ168" s="224"/>
    </row>
    <row r="169" spans="2:43" ht="15" hidden="1" customHeight="1" x14ac:dyDescent="0.25">
      <c r="B169" s="161" t="s">
        <v>317</v>
      </c>
      <c r="C169" s="216"/>
      <c r="D169" s="124"/>
      <c r="E169" s="136"/>
      <c r="F169" s="124"/>
      <c r="G169" s="124"/>
      <c r="H169" s="228"/>
      <c r="I169" s="337"/>
      <c r="J169" s="124"/>
      <c r="K169" s="224"/>
      <c r="M169" s="136"/>
      <c r="N169" s="124"/>
      <c r="O169" s="124"/>
      <c r="P169" s="228"/>
      <c r="Q169" s="337"/>
      <c r="R169" s="124"/>
      <c r="S169" s="224"/>
      <c r="U169" s="136"/>
      <c r="V169" s="124"/>
      <c r="W169" s="124"/>
      <c r="X169" s="228"/>
      <c r="Y169" s="337"/>
      <c r="Z169" s="124"/>
      <c r="AA169" s="224"/>
      <c r="AC169" s="136"/>
      <c r="AD169" s="124"/>
      <c r="AE169" s="124"/>
      <c r="AF169" s="228"/>
      <c r="AG169" s="337"/>
      <c r="AH169" s="124"/>
      <c r="AI169" s="224"/>
      <c r="AK169" s="136"/>
      <c r="AL169" s="124"/>
      <c r="AM169" s="124"/>
      <c r="AN169" s="228"/>
      <c r="AO169" s="337"/>
      <c r="AP169" s="124"/>
      <c r="AQ169" s="224"/>
    </row>
    <row r="170" spans="2:43" ht="15" hidden="1" customHeight="1" x14ac:dyDescent="0.25">
      <c r="B170" s="161" t="s">
        <v>318</v>
      </c>
      <c r="C170" s="216"/>
      <c r="D170" s="124"/>
      <c r="E170" s="136"/>
      <c r="F170" s="124"/>
      <c r="G170" s="124"/>
      <c r="H170" s="228"/>
      <c r="I170" s="337"/>
      <c r="J170" s="124"/>
      <c r="K170" s="224"/>
      <c r="M170" s="136"/>
      <c r="N170" s="124"/>
      <c r="O170" s="124"/>
      <c r="P170" s="228"/>
      <c r="Q170" s="337"/>
      <c r="R170" s="124"/>
      <c r="S170" s="224"/>
      <c r="U170" s="136"/>
      <c r="V170" s="124"/>
      <c r="W170" s="124"/>
      <c r="X170" s="228"/>
      <c r="Y170" s="337"/>
      <c r="Z170" s="124"/>
      <c r="AA170" s="224"/>
      <c r="AC170" s="136"/>
      <c r="AD170" s="124"/>
      <c r="AE170" s="124"/>
      <c r="AF170" s="228"/>
      <c r="AG170" s="337"/>
      <c r="AH170" s="124"/>
      <c r="AI170" s="224"/>
      <c r="AK170" s="136"/>
      <c r="AL170" s="124"/>
      <c r="AM170" s="124"/>
      <c r="AN170" s="228"/>
      <c r="AO170" s="337"/>
      <c r="AP170" s="124"/>
      <c r="AQ170" s="224"/>
    </row>
    <row r="171" spans="2:43" ht="15" hidden="1" customHeight="1" x14ac:dyDescent="0.25">
      <c r="B171" s="161" t="s">
        <v>319</v>
      </c>
      <c r="C171" s="216"/>
      <c r="D171" s="124"/>
      <c r="E171" s="136"/>
      <c r="F171" s="124"/>
      <c r="G171" s="124"/>
      <c r="H171" s="228"/>
      <c r="I171" s="337"/>
      <c r="J171" s="124"/>
      <c r="K171" s="224"/>
      <c r="M171" s="136"/>
      <c r="N171" s="124"/>
      <c r="O171" s="124"/>
      <c r="P171" s="228"/>
      <c r="Q171" s="337"/>
      <c r="R171" s="124"/>
      <c r="S171" s="224"/>
      <c r="U171" s="136"/>
      <c r="V171" s="124"/>
      <c r="W171" s="124"/>
      <c r="X171" s="228"/>
      <c r="Y171" s="337"/>
      <c r="Z171" s="124"/>
      <c r="AA171" s="224"/>
      <c r="AC171" s="136"/>
      <c r="AD171" s="124"/>
      <c r="AE171" s="124"/>
      <c r="AF171" s="228"/>
      <c r="AG171" s="337"/>
      <c r="AH171" s="124"/>
      <c r="AI171" s="224"/>
      <c r="AK171" s="136"/>
      <c r="AL171" s="124"/>
      <c r="AM171" s="124"/>
      <c r="AN171" s="228"/>
      <c r="AO171" s="337"/>
      <c r="AP171" s="124"/>
      <c r="AQ171" s="224"/>
    </row>
    <row r="172" spans="2:43" x14ac:dyDescent="0.25">
      <c r="B172" s="159"/>
      <c r="C172" s="216"/>
      <c r="D172" s="124"/>
      <c r="E172" s="136"/>
      <c r="F172" s="124"/>
      <c r="G172" s="124"/>
      <c r="H172" s="225"/>
      <c r="I172" s="337"/>
      <c r="J172" s="124"/>
      <c r="K172" s="156"/>
      <c r="M172" s="136"/>
      <c r="N172" s="124"/>
      <c r="O172" s="124"/>
      <c r="P172" s="225"/>
      <c r="Q172" s="337"/>
      <c r="R172" s="124"/>
      <c r="S172" s="156"/>
      <c r="U172" s="136"/>
      <c r="V172" s="124"/>
      <c r="W172" s="124"/>
      <c r="X172" s="225"/>
      <c r="Y172" s="337"/>
      <c r="Z172" s="124"/>
      <c r="AA172" s="156"/>
      <c r="AC172" s="136"/>
      <c r="AD172" s="124"/>
      <c r="AE172" s="124"/>
      <c r="AF172" s="225"/>
      <c r="AG172" s="337"/>
      <c r="AH172" s="124"/>
      <c r="AI172" s="156"/>
      <c r="AK172" s="136"/>
      <c r="AL172" s="124"/>
      <c r="AM172" s="124"/>
      <c r="AN172" s="225"/>
      <c r="AO172" s="337"/>
      <c r="AP172" s="124"/>
      <c r="AQ172" s="156"/>
    </row>
    <row r="173" spans="2:43" x14ac:dyDescent="0.25">
      <c r="B173" s="159" t="s">
        <v>309</v>
      </c>
      <c r="C173" s="216"/>
      <c r="D173" s="124"/>
      <c r="E173" s="136"/>
      <c r="F173" s="124"/>
      <c r="G173" s="124"/>
      <c r="H173" s="226">
        <f>SUM(H162:H172)</f>
        <v>0</v>
      </c>
      <c r="I173" s="337"/>
      <c r="J173" s="124"/>
      <c r="K173" s="179">
        <f>SUM(K162:K172)</f>
        <v>0</v>
      </c>
      <c r="M173" s="136"/>
      <c r="N173" s="124"/>
      <c r="O173" s="124"/>
      <c r="P173" s="226">
        <f>SUM(P162:P172)</f>
        <v>0</v>
      </c>
      <c r="Q173" s="337"/>
      <c r="R173" s="124"/>
      <c r="S173" s="179">
        <f>SUM(S162:S172)</f>
        <v>0</v>
      </c>
      <c r="U173" s="136"/>
      <c r="V173" s="124"/>
      <c r="W173" s="124"/>
      <c r="X173" s="226">
        <f>SUM(X162:X172)</f>
        <v>0</v>
      </c>
      <c r="Y173" s="337"/>
      <c r="Z173" s="124"/>
      <c r="AA173" s="179">
        <f>SUM(AA162:AA172)</f>
        <v>0</v>
      </c>
      <c r="AC173" s="136"/>
      <c r="AD173" s="124"/>
      <c r="AE173" s="124"/>
      <c r="AF173" s="226">
        <f>SUM(AF162:AF172)</f>
        <v>0</v>
      </c>
      <c r="AG173" s="337"/>
      <c r="AH173" s="124"/>
      <c r="AI173" s="179">
        <f>SUM(AI162:AI172)</f>
        <v>0</v>
      </c>
      <c r="AK173" s="136"/>
      <c r="AL173" s="124"/>
      <c r="AM173" s="124"/>
      <c r="AN173" s="226">
        <f>SUM(AN162:AN172)</f>
        <v>0</v>
      </c>
      <c r="AO173" s="337"/>
      <c r="AP173" s="124"/>
      <c r="AQ173" s="179">
        <f>SUM(AQ162:AQ172)</f>
        <v>0</v>
      </c>
    </row>
    <row r="174" spans="2:43" x14ac:dyDescent="0.25">
      <c r="B174" s="136"/>
      <c r="C174" s="216"/>
      <c r="D174" s="124"/>
      <c r="E174" s="136"/>
      <c r="F174" s="124"/>
      <c r="G174" s="124"/>
      <c r="H174" s="124"/>
      <c r="I174" s="337"/>
      <c r="J174" s="124"/>
      <c r="K174" s="144"/>
      <c r="M174" s="136"/>
      <c r="N174" s="124"/>
      <c r="O174" s="124"/>
      <c r="P174" s="124"/>
      <c r="Q174" s="337"/>
      <c r="R174" s="124"/>
      <c r="S174" s="144"/>
      <c r="U174" s="136"/>
      <c r="V174" s="124"/>
      <c r="W174" s="124"/>
      <c r="X174" s="124"/>
      <c r="Y174" s="337"/>
      <c r="Z174" s="124"/>
      <c r="AA174" s="144"/>
      <c r="AC174" s="136"/>
      <c r="AD174" s="124"/>
      <c r="AE174" s="124"/>
      <c r="AF174" s="124"/>
      <c r="AG174" s="337"/>
      <c r="AH174" s="124"/>
      <c r="AI174" s="144"/>
      <c r="AK174" s="136"/>
      <c r="AL174" s="124"/>
      <c r="AM174" s="124"/>
      <c r="AN174" s="124"/>
      <c r="AO174" s="337"/>
      <c r="AP174" s="124"/>
      <c r="AQ174" s="144"/>
    </row>
    <row r="175" spans="2:43" x14ac:dyDescent="0.25">
      <c r="B175" s="229" t="s">
        <v>143</v>
      </c>
      <c r="C175" s="219"/>
      <c r="D175" s="124"/>
      <c r="E175" s="220"/>
      <c r="F175" s="221"/>
      <c r="G175" s="221"/>
      <c r="H175" s="221"/>
      <c r="I175" s="351"/>
      <c r="J175" s="221"/>
      <c r="K175" s="222"/>
      <c r="M175" s="220"/>
      <c r="N175" s="221"/>
      <c r="O175" s="221"/>
      <c r="P175" s="221"/>
      <c r="Q175" s="351"/>
      <c r="R175" s="221"/>
      <c r="S175" s="222"/>
      <c r="U175" s="220"/>
      <c r="V175" s="221"/>
      <c r="W175" s="221"/>
      <c r="X175" s="221"/>
      <c r="Y175" s="351"/>
      <c r="Z175" s="221"/>
      <c r="AA175" s="222"/>
      <c r="AC175" s="220"/>
      <c r="AD175" s="221"/>
      <c r="AE175" s="221"/>
      <c r="AF175" s="221"/>
      <c r="AG175" s="351"/>
      <c r="AH175" s="221"/>
      <c r="AI175" s="222"/>
      <c r="AK175" s="220"/>
      <c r="AL175" s="221"/>
      <c r="AM175" s="221"/>
      <c r="AN175" s="221"/>
      <c r="AO175" s="351"/>
      <c r="AP175" s="221"/>
      <c r="AQ175" s="222"/>
    </row>
    <row r="176" spans="2:43" x14ac:dyDescent="0.25">
      <c r="B176" s="136" t="s">
        <v>232</v>
      </c>
      <c r="C176" s="216"/>
      <c r="D176" s="124"/>
      <c r="E176" s="136"/>
      <c r="F176" s="124"/>
      <c r="G176" s="124"/>
      <c r="H176" s="223"/>
      <c r="I176" s="338"/>
      <c r="J176" s="143"/>
      <c r="K176" s="224"/>
      <c r="M176" s="136"/>
      <c r="N176" s="124"/>
      <c r="O176" s="124"/>
      <c r="P176" s="223"/>
      <c r="Q176" s="338"/>
      <c r="R176" s="143"/>
      <c r="S176" s="224"/>
      <c r="U176" s="136"/>
      <c r="V176" s="124"/>
      <c r="W176" s="124"/>
      <c r="X176" s="223"/>
      <c r="Y176" s="338"/>
      <c r="Z176" s="143"/>
      <c r="AA176" s="224"/>
      <c r="AC176" s="136"/>
      <c r="AD176" s="124"/>
      <c r="AE176" s="124"/>
      <c r="AF176" s="223"/>
      <c r="AG176" s="338"/>
      <c r="AH176" s="143"/>
      <c r="AI176" s="224"/>
      <c r="AK176" s="136"/>
      <c r="AL176" s="124"/>
      <c r="AM176" s="124"/>
      <c r="AN176" s="223"/>
      <c r="AO176" s="338"/>
      <c r="AP176" s="143"/>
      <c r="AQ176" s="224"/>
    </row>
    <row r="177" spans="2:43" ht="15" hidden="1" customHeight="1" x14ac:dyDescent="0.25">
      <c r="B177" s="136" t="s">
        <v>233</v>
      </c>
      <c r="C177" s="216"/>
      <c r="D177" s="124"/>
      <c r="E177" s="136"/>
      <c r="F177" s="124"/>
      <c r="G177" s="124"/>
      <c r="H177" s="223"/>
      <c r="I177" s="338"/>
      <c r="J177" s="143"/>
      <c r="K177" s="224"/>
      <c r="M177" s="136"/>
      <c r="N177" s="124"/>
      <c r="O177" s="124"/>
      <c r="P177" s="223"/>
      <c r="Q177" s="338"/>
      <c r="R177" s="143"/>
      <c r="S177" s="224"/>
      <c r="U177" s="136"/>
      <c r="V177" s="124"/>
      <c r="W177" s="124"/>
      <c r="X177" s="223"/>
      <c r="Y177" s="338"/>
      <c r="Z177" s="143"/>
      <c r="AA177" s="224"/>
      <c r="AC177" s="136"/>
      <c r="AD177" s="124"/>
      <c r="AE177" s="124"/>
      <c r="AF177" s="223"/>
      <c r="AG177" s="338"/>
      <c r="AH177" s="143"/>
      <c r="AI177" s="224"/>
      <c r="AK177" s="136"/>
      <c r="AL177" s="124"/>
      <c r="AM177" s="124"/>
      <c r="AN177" s="223"/>
      <c r="AO177" s="338"/>
      <c r="AP177" s="143"/>
      <c r="AQ177" s="224"/>
    </row>
    <row r="178" spans="2:43" ht="15" hidden="1" customHeight="1" x14ac:dyDescent="0.25">
      <c r="B178" s="136" t="s">
        <v>234</v>
      </c>
      <c r="C178" s="216"/>
      <c r="D178" s="124"/>
      <c r="E178" s="136"/>
      <c r="F178" s="124"/>
      <c r="G178" s="124"/>
      <c r="H178" s="223"/>
      <c r="I178" s="338"/>
      <c r="J178" s="143"/>
      <c r="K178" s="224"/>
      <c r="M178" s="136"/>
      <c r="N178" s="124"/>
      <c r="O178" s="124"/>
      <c r="P178" s="223"/>
      <c r="Q178" s="338"/>
      <c r="R178" s="143"/>
      <c r="S178" s="224"/>
      <c r="U178" s="136"/>
      <c r="V178" s="124"/>
      <c r="W178" s="124"/>
      <c r="X178" s="223"/>
      <c r="Y178" s="338"/>
      <c r="Z178" s="143"/>
      <c r="AA178" s="224"/>
      <c r="AC178" s="136"/>
      <c r="AD178" s="124"/>
      <c r="AE178" s="124"/>
      <c r="AF178" s="223"/>
      <c r="AG178" s="338"/>
      <c r="AH178" s="143"/>
      <c r="AI178" s="224"/>
      <c r="AK178" s="136"/>
      <c r="AL178" s="124"/>
      <c r="AM178" s="124"/>
      <c r="AN178" s="223"/>
      <c r="AO178" s="338"/>
      <c r="AP178" s="143"/>
      <c r="AQ178" s="224"/>
    </row>
    <row r="179" spans="2:43" ht="15" hidden="1" customHeight="1" x14ac:dyDescent="0.25">
      <c r="B179" s="136" t="s">
        <v>235</v>
      </c>
      <c r="C179" s="216"/>
      <c r="D179" s="124"/>
      <c r="E179" s="136"/>
      <c r="F179" s="124"/>
      <c r="G179" s="124"/>
      <c r="H179" s="223"/>
      <c r="I179" s="338"/>
      <c r="J179" s="143"/>
      <c r="K179" s="224"/>
      <c r="M179" s="136"/>
      <c r="N179" s="124"/>
      <c r="O179" s="124"/>
      <c r="P179" s="223"/>
      <c r="Q179" s="338"/>
      <c r="R179" s="143"/>
      <c r="S179" s="224"/>
      <c r="U179" s="136"/>
      <c r="V179" s="124"/>
      <c r="W179" s="124"/>
      <c r="X179" s="223"/>
      <c r="Y179" s="338"/>
      <c r="Z179" s="143"/>
      <c r="AA179" s="224"/>
      <c r="AC179" s="136"/>
      <c r="AD179" s="124"/>
      <c r="AE179" s="124"/>
      <c r="AF179" s="223"/>
      <c r="AG179" s="338"/>
      <c r="AH179" s="143"/>
      <c r="AI179" s="224"/>
      <c r="AK179" s="136"/>
      <c r="AL179" s="124"/>
      <c r="AM179" s="124"/>
      <c r="AN179" s="223"/>
      <c r="AO179" s="338"/>
      <c r="AP179" s="143"/>
      <c r="AQ179" s="224"/>
    </row>
    <row r="180" spans="2:43" x14ac:dyDescent="0.25">
      <c r="B180" s="136"/>
      <c r="C180" s="216"/>
      <c r="D180" s="124"/>
      <c r="E180" s="136"/>
      <c r="F180" s="124"/>
      <c r="G180" s="124"/>
      <c r="H180" s="157"/>
      <c r="I180" s="338"/>
      <c r="J180" s="143"/>
      <c r="K180" s="158"/>
      <c r="M180" s="136"/>
      <c r="N180" s="124"/>
      <c r="O180" s="124"/>
      <c r="P180" s="157"/>
      <c r="Q180" s="338"/>
      <c r="R180" s="143"/>
      <c r="S180" s="158"/>
      <c r="U180" s="136"/>
      <c r="V180" s="124"/>
      <c r="W180" s="124"/>
      <c r="X180" s="157"/>
      <c r="Y180" s="338"/>
      <c r="Z180" s="143"/>
      <c r="AA180" s="158"/>
      <c r="AC180" s="136"/>
      <c r="AD180" s="124"/>
      <c r="AE180" s="124"/>
      <c r="AF180" s="157"/>
      <c r="AG180" s="338"/>
      <c r="AH180" s="143"/>
      <c r="AI180" s="158"/>
      <c r="AK180" s="136"/>
      <c r="AL180" s="124"/>
      <c r="AM180" s="124"/>
      <c r="AN180" s="157"/>
      <c r="AO180" s="338"/>
      <c r="AP180" s="143"/>
      <c r="AQ180" s="158"/>
    </row>
    <row r="181" spans="2:43" x14ac:dyDescent="0.25">
      <c r="B181" s="159" t="s">
        <v>145</v>
      </c>
      <c r="C181" s="216"/>
      <c r="D181" s="124"/>
      <c r="E181" s="136"/>
      <c r="F181" s="124"/>
      <c r="G181" s="124"/>
      <c r="H181" s="178">
        <f>SUM(H175:H180)</f>
        <v>0</v>
      </c>
      <c r="I181" s="337"/>
      <c r="J181" s="124"/>
      <c r="K181" s="179">
        <f>SUM(K175:K180)</f>
        <v>0</v>
      </c>
      <c r="M181" s="136"/>
      <c r="N181" s="124"/>
      <c r="O181" s="124"/>
      <c r="P181" s="178">
        <f>SUM(P175:P180)</f>
        <v>0</v>
      </c>
      <c r="Q181" s="337"/>
      <c r="R181" s="124"/>
      <c r="S181" s="179">
        <f>SUM(S175:S180)</f>
        <v>0</v>
      </c>
      <c r="U181" s="136"/>
      <c r="V181" s="124"/>
      <c r="W181" s="124"/>
      <c r="X181" s="178">
        <f>SUM(X175:X180)</f>
        <v>0</v>
      </c>
      <c r="Y181" s="337"/>
      <c r="Z181" s="124"/>
      <c r="AA181" s="179">
        <f>SUM(AA175:AA180)</f>
        <v>0</v>
      </c>
      <c r="AC181" s="136"/>
      <c r="AD181" s="124"/>
      <c r="AE181" s="124"/>
      <c r="AF181" s="178">
        <f>SUM(AF175:AF180)</f>
        <v>0</v>
      </c>
      <c r="AG181" s="337"/>
      <c r="AH181" s="124"/>
      <c r="AI181" s="179">
        <f>SUM(AI175:AI180)</f>
        <v>0</v>
      </c>
      <c r="AK181" s="136"/>
      <c r="AL181" s="124"/>
      <c r="AM181" s="124"/>
      <c r="AN181" s="178">
        <f>SUM(AN175:AN180)</f>
        <v>0</v>
      </c>
      <c r="AO181" s="337"/>
      <c r="AP181" s="124"/>
      <c r="AQ181" s="179">
        <f>SUM(AQ175:AQ180)</f>
        <v>0</v>
      </c>
    </row>
    <row r="182" spans="2:43" x14ac:dyDescent="0.25">
      <c r="B182" s="136"/>
      <c r="C182" s="216"/>
      <c r="D182" s="124"/>
      <c r="E182" s="136"/>
      <c r="F182" s="124"/>
      <c r="G182" s="124"/>
      <c r="H182" s="124"/>
      <c r="I182" s="337"/>
      <c r="J182" s="124"/>
      <c r="K182" s="144"/>
      <c r="M182" s="136"/>
      <c r="N182" s="124"/>
      <c r="O182" s="124"/>
      <c r="P182" s="124"/>
      <c r="Q182" s="337"/>
      <c r="R182" s="124"/>
      <c r="S182" s="144"/>
      <c r="U182" s="136"/>
      <c r="V182" s="124"/>
      <c r="W182" s="124"/>
      <c r="X182" s="124"/>
      <c r="Y182" s="337"/>
      <c r="Z182" s="124"/>
      <c r="AA182" s="144"/>
      <c r="AC182" s="136"/>
      <c r="AD182" s="124"/>
      <c r="AE182" s="124"/>
      <c r="AF182" s="124"/>
      <c r="AG182" s="337"/>
      <c r="AH182" s="124"/>
      <c r="AI182" s="144"/>
      <c r="AK182" s="136"/>
      <c r="AL182" s="124"/>
      <c r="AM182" s="124"/>
      <c r="AN182" s="124"/>
      <c r="AO182" s="337"/>
      <c r="AP182" s="124"/>
      <c r="AQ182" s="144"/>
    </row>
    <row r="183" spans="2:43" x14ac:dyDescent="0.25">
      <c r="B183" s="230" t="s">
        <v>144</v>
      </c>
      <c r="C183" s="231"/>
      <c r="D183" s="113"/>
      <c r="E183" s="232"/>
      <c r="F183" s="233"/>
      <c r="G183" s="233"/>
      <c r="H183" s="234"/>
      <c r="I183" s="352"/>
      <c r="J183" s="233"/>
      <c r="K183" s="235"/>
      <c r="M183" s="232"/>
      <c r="N183" s="233"/>
      <c r="O183" s="233"/>
      <c r="P183" s="234"/>
      <c r="Q183" s="352"/>
      <c r="R183" s="233"/>
      <c r="S183" s="235"/>
      <c r="U183" s="232"/>
      <c r="V183" s="233"/>
      <c r="W183" s="233"/>
      <c r="X183" s="234"/>
      <c r="Y183" s="352"/>
      <c r="Z183" s="233"/>
      <c r="AA183" s="235"/>
      <c r="AC183" s="232"/>
      <c r="AD183" s="233"/>
      <c r="AE183" s="233"/>
      <c r="AF183" s="234"/>
      <c r="AG183" s="352"/>
      <c r="AH183" s="233"/>
      <c r="AI183" s="235"/>
      <c r="AK183" s="232"/>
      <c r="AL183" s="233"/>
      <c r="AM183" s="233"/>
      <c r="AN183" s="234"/>
      <c r="AO183" s="352"/>
      <c r="AP183" s="233"/>
      <c r="AQ183" s="235"/>
    </row>
    <row r="184" spans="2:43" x14ac:dyDescent="0.25">
      <c r="B184" s="236" t="s">
        <v>236</v>
      </c>
      <c r="C184" s="237"/>
      <c r="D184" s="113"/>
      <c r="E184" s="236"/>
      <c r="F184" s="113"/>
      <c r="G184" s="113"/>
      <c r="H184" s="238"/>
      <c r="I184" s="353"/>
      <c r="J184" s="113"/>
      <c r="K184" s="239"/>
      <c r="M184" s="236"/>
      <c r="N184" s="113"/>
      <c r="O184" s="113"/>
      <c r="P184" s="238"/>
      <c r="Q184" s="353"/>
      <c r="R184" s="113"/>
      <c r="S184" s="239"/>
      <c r="U184" s="236"/>
      <c r="V184" s="113"/>
      <c r="W184" s="113"/>
      <c r="X184" s="238"/>
      <c r="Y184" s="353"/>
      <c r="Z184" s="113"/>
      <c r="AA184" s="239"/>
      <c r="AC184" s="236"/>
      <c r="AD184" s="113"/>
      <c r="AE184" s="113"/>
      <c r="AF184" s="238"/>
      <c r="AG184" s="353"/>
      <c r="AH184" s="113"/>
      <c r="AI184" s="239"/>
      <c r="AK184" s="236"/>
      <c r="AL184" s="113"/>
      <c r="AM184" s="113"/>
      <c r="AN184" s="238"/>
      <c r="AO184" s="353"/>
      <c r="AP184" s="113"/>
      <c r="AQ184" s="239"/>
    </row>
    <row r="185" spans="2:43" ht="15" hidden="1" customHeight="1" x14ac:dyDescent="0.25">
      <c r="B185" s="236" t="s">
        <v>237</v>
      </c>
      <c r="C185" s="237"/>
      <c r="D185" s="113"/>
      <c r="E185" s="236"/>
      <c r="F185" s="113"/>
      <c r="G185" s="113"/>
      <c r="H185" s="238"/>
      <c r="I185" s="353"/>
      <c r="J185" s="113"/>
      <c r="K185" s="239"/>
      <c r="M185" s="236"/>
      <c r="N185" s="113"/>
      <c r="O185" s="113"/>
      <c r="P185" s="238"/>
      <c r="Q185" s="353"/>
      <c r="R185" s="113"/>
      <c r="S185" s="239"/>
      <c r="U185" s="236"/>
      <c r="V185" s="113"/>
      <c r="W185" s="113"/>
      <c r="X185" s="238"/>
      <c r="Y185" s="353"/>
      <c r="Z185" s="113"/>
      <c r="AA185" s="239"/>
      <c r="AC185" s="236"/>
      <c r="AD185" s="113"/>
      <c r="AE185" s="113"/>
      <c r="AF185" s="238"/>
      <c r="AG185" s="353"/>
      <c r="AH185" s="113"/>
      <c r="AI185" s="239"/>
      <c r="AK185" s="236"/>
      <c r="AL185" s="113"/>
      <c r="AM185" s="113"/>
      <c r="AN185" s="238"/>
      <c r="AO185" s="353"/>
      <c r="AP185" s="113"/>
      <c r="AQ185" s="239"/>
    </row>
    <row r="186" spans="2:43" ht="15" hidden="1" customHeight="1" x14ac:dyDescent="0.25">
      <c r="B186" s="236" t="s">
        <v>238</v>
      </c>
      <c r="C186" s="237"/>
      <c r="D186" s="113"/>
      <c r="E186" s="236"/>
      <c r="F186" s="113"/>
      <c r="G186" s="113"/>
      <c r="H186" s="238"/>
      <c r="I186" s="353"/>
      <c r="J186" s="113"/>
      <c r="K186" s="239"/>
      <c r="M186" s="236"/>
      <c r="N186" s="113"/>
      <c r="O186" s="113"/>
      <c r="P186" s="238"/>
      <c r="Q186" s="353"/>
      <c r="R186" s="113"/>
      <c r="S186" s="239"/>
      <c r="U186" s="236"/>
      <c r="V186" s="113"/>
      <c r="W186" s="113"/>
      <c r="X186" s="238"/>
      <c r="Y186" s="353"/>
      <c r="Z186" s="113"/>
      <c r="AA186" s="239"/>
      <c r="AC186" s="236"/>
      <c r="AD186" s="113"/>
      <c r="AE186" s="113"/>
      <c r="AF186" s="238"/>
      <c r="AG186" s="353"/>
      <c r="AH186" s="113"/>
      <c r="AI186" s="239"/>
      <c r="AK186" s="236"/>
      <c r="AL186" s="113"/>
      <c r="AM186" s="113"/>
      <c r="AN186" s="238"/>
      <c r="AO186" s="353"/>
      <c r="AP186" s="113"/>
      <c r="AQ186" s="239"/>
    </row>
    <row r="187" spans="2:43" ht="15" hidden="1" customHeight="1" x14ac:dyDescent="0.25">
      <c r="B187" s="236" t="s">
        <v>239</v>
      </c>
      <c r="C187" s="237"/>
      <c r="D187" s="113"/>
      <c r="E187" s="236"/>
      <c r="F187" s="113"/>
      <c r="G187" s="113"/>
      <c r="H187" s="238"/>
      <c r="I187" s="353"/>
      <c r="J187" s="113"/>
      <c r="K187" s="239"/>
      <c r="M187" s="236"/>
      <c r="N187" s="113"/>
      <c r="O187" s="113"/>
      <c r="P187" s="238"/>
      <c r="Q187" s="353"/>
      <c r="R187" s="113"/>
      <c r="S187" s="239"/>
      <c r="U187" s="236"/>
      <c r="V187" s="113"/>
      <c r="W187" s="113"/>
      <c r="X187" s="238"/>
      <c r="Y187" s="353"/>
      <c r="Z187" s="113"/>
      <c r="AA187" s="239"/>
      <c r="AC187" s="236"/>
      <c r="AD187" s="113"/>
      <c r="AE187" s="113"/>
      <c r="AF187" s="238"/>
      <c r="AG187" s="353"/>
      <c r="AH187" s="113"/>
      <c r="AI187" s="239"/>
      <c r="AK187" s="236"/>
      <c r="AL187" s="113"/>
      <c r="AM187" s="113"/>
      <c r="AN187" s="238"/>
      <c r="AO187" s="353"/>
      <c r="AP187" s="113"/>
      <c r="AQ187" s="239"/>
    </row>
    <row r="188" spans="2:43" ht="15" hidden="1" customHeight="1" x14ac:dyDescent="0.25">
      <c r="B188" s="236" t="s">
        <v>240</v>
      </c>
      <c r="C188" s="237"/>
      <c r="D188" s="113"/>
      <c r="E188" s="236"/>
      <c r="F188" s="113"/>
      <c r="G188" s="113"/>
      <c r="H188" s="238"/>
      <c r="I188" s="353"/>
      <c r="J188" s="113"/>
      <c r="K188" s="239"/>
      <c r="M188" s="236"/>
      <c r="N188" s="113"/>
      <c r="O188" s="113"/>
      <c r="P188" s="238"/>
      <c r="Q188" s="353"/>
      <c r="R188" s="113"/>
      <c r="S188" s="239"/>
      <c r="U188" s="236"/>
      <c r="V188" s="113"/>
      <c r="W188" s="113"/>
      <c r="X188" s="238"/>
      <c r="Y188" s="353"/>
      <c r="Z188" s="113"/>
      <c r="AA188" s="239"/>
      <c r="AC188" s="236"/>
      <c r="AD188" s="113"/>
      <c r="AE188" s="113"/>
      <c r="AF188" s="238"/>
      <c r="AG188" s="353"/>
      <c r="AH188" s="113"/>
      <c r="AI188" s="239"/>
      <c r="AK188" s="236"/>
      <c r="AL188" s="113"/>
      <c r="AM188" s="113"/>
      <c r="AN188" s="238"/>
      <c r="AO188" s="353"/>
      <c r="AP188" s="113"/>
      <c r="AQ188" s="239"/>
    </row>
    <row r="189" spans="2:43" ht="15" hidden="1" customHeight="1" x14ac:dyDescent="0.25">
      <c r="B189" s="236" t="s">
        <v>241</v>
      </c>
      <c r="C189" s="237"/>
      <c r="D189" s="113"/>
      <c r="E189" s="236"/>
      <c r="F189" s="113"/>
      <c r="G189" s="113"/>
      <c r="H189" s="238"/>
      <c r="I189" s="353"/>
      <c r="J189" s="113"/>
      <c r="K189" s="239"/>
      <c r="M189" s="236"/>
      <c r="N189" s="113"/>
      <c r="O189" s="113"/>
      <c r="P189" s="238"/>
      <c r="Q189" s="353"/>
      <c r="R189" s="113"/>
      <c r="S189" s="239"/>
      <c r="U189" s="236"/>
      <c r="V189" s="113"/>
      <c r="W189" s="113"/>
      <c r="X189" s="238"/>
      <c r="Y189" s="353"/>
      <c r="Z189" s="113"/>
      <c r="AA189" s="239"/>
      <c r="AC189" s="236"/>
      <c r="AD189" s="113"/>
      <c r="AE189" s="113"/>
      <c r="AF189" s="238"/>
      <c r="AG189" s="353"/>
      <c r="AH189" s="113"/>
      <c r="AI189" s="239"/>
      <c r="AK189" s="236"/>
      <c r="AL189" s="113"/>
      <c r="AM189" s="113"/>
      <c r="AN189" s="238"/>
      <c r="AO189" s="353"/>
      <c r="AP189" s="113"/>
      <c r="AQ189" s="239"/>
    </row>
    <row r="190" spans="2:43" ht="15" hidden="1" customHeight="1" x14ac:dyDescent="0.25">
      <c r="B190" s="236" t="s">
        <v>242</v>
      </c>
      <c r="C190" s="237"/>
      <c r="D190" s="113"/>
      <c r="E190" s="236"/>
      <c r="F190" s="240"/>
      <c r="G190" s="113"/>
      <c r="H190" s="238"/>
      <c r="I190" s="354"/>
      <c r="J190" s="113"/>
      <c r="K190" s="239"/>
      <c r="M190" s="236"/>
      <c r="N190" s="240"/>
      <c r="O190" s="113"/>
      <c r="P190" s="238"/>
      <c r="Q190" s="354"/>
      <c r="R190" s="113"/>
      <c r="S190" s="239"/>
      <c r="U190" s="236"/>
      <c r="V190" s="240"/>
      <c r="W190" s="113"/>
      <c r="X190" s="238"/>
      <c r="Y190" s="354"/>
      <c r="Z190" s="113"/>
      <c r="AA190" s="239"/>
      <c r="AC190" s="236"/>
      <c r="AD190" s="240"/>
      <c r="AE190" s="113"/>
      <c r="AF190" s="238"/>
      <c r="AG190" s="354"/>
      <c r="AH190" s="113"/>
      <c r="AI190" s="239"/>
      <c r="AK190" s="236"/>
      <c r="AL190" s="240"/>
      <c r="AM190" s="113"/>
      <c r="AN190" s="238"/>
      <c r="AO190" s="354"/>
      <c r="AP190" s="113"/>
      <c r="AQ190" s="239"/>
    </row>
    <row r="191" spans="2:43" ht="15" hidden="1" customHeight="1" x14ac:dyDescent="0.25">
      <c r="B191" s="236" t="s">
        <v>243</v>
      </c>
      <c r="C191" s="216"/>
      <c r="D191" s="124"/>
      <c r="E191" s="136"/>
      <c r="F191" s="143"/>
      <c r="G191" s="124"/>
      <c r="H191" s="238"/>
      <c r="I191" s="337"/>
      <c r="J191" s="124"/>
      <c r="K191" s="239"/>
      <c r="M191" s="136"/>
      <c r="N191" s="143"/>
      <c r="O191" s="124"/>
      <c r="P191" s="238"/>
      <c r="Q191" s="337"/>
      <c r="R191" s="124"/>
      <c r="S191" s="239"/>
      <c r="U191" s="136"/>
      <c r="V191" s="143"/>
      <c r="W191" s="124"/>
      <c r="X191" s="238"/>
      <c r="Y191" s="337"/>
      <c r="Z191" s="124"/>
      <c r="AA191" s="239"/>
      <c r="AC191" s="136"/>
      <c r="AD191" s="143"/>
      <c r="AE191" s="124"/>
      <c r="AF191" s="238"/>
      <c r="AG191" s="337"/>
      <c r="AH191" s="124"/>
      <c r="AI191" s="239"/>
      <c r="AK191" s="136"/>
      <c r="AL191" s="143"/>
      <c r="AM191" s="124"/>
      <c r="AN191" s="238"/>
      <c r="AO191" s="337"/>
      <c r="AP191" s="124"/>
      <c r="AQ191" s="239"/>
    </row>
    <row r="192" spans="2:43" ht="15" hidden="1" customHeight="1" x14ac:dyDescent="0.25">
      <c r="B192" s="236" t="s">
        <v>244</v>
      </c>
      <c r="C192" s="216"/>
      <c r="D192" s="124"/>
      <c r="E192" s="136"/>
      <c r="F192" s="124"/>
      <c r="G192" s="124"/>
      <c r="H192" s="241"/>
      <c r="I192" s="337"/>
      <c r="J192" s="124"/>
      <c r="K192" s="224"/>
      <c r="M192" s="136"/>
      <c r="N192" s="124"/>
      <c r="O192" s="124"/>
      <c r="P192" s="241"/>
      <c r="Q192" s="337"/>
      <c r="R192" s="124"/>
      <c r="S192" s="224"/>
      <c r="U192" s="136"/>
      <c r="V192" s="124"/>
      <c r="W192" s="124"/>
      <c r="X192" s="241"/>
      <c r="Y192" s="337"/>
      <c r="Z192" s="124"/>
      <c r="AA192" s="224"/>
      <c r="AC192" s="136"/>
      <c r="AD192" s="124"/>
      <c r="AE192" s="124"/>
      <c r="AF192" s="241"/>
      <c r="AG192" s="337"/>
      <c r="AH192" s="124"/>
      <c r="AI192" s="224"/>
      <c r="AK192" s="136"/>
      <c r="AL192" s="124"/>
      <c r="AM192" s="124"/>
      <c r="AN192" s="241"/>
      <c r="AO192" s="337"/>
      <c r="AP192" s="124"/>
      <c r="AQ192" s="224"/>
    </row>
    <row r="193" spans="2:43" ht="15" hidden="1" customHeight="1" x14ac:dyDescent="0.25">
      <c r="B193" s="236" t="s">
        <v>245</v>
      </c>
      <c r="C193" s="216"/>
      <c r="D193" s="124"/>
      <c r="E193" s="136"/>
      <c r="F193" s="124"/>
      <c r="G193" s="124"/>
      <c r="H193" s="241"/>
      <c r="I193" s="337"/>
      <c r="J193" s="124"/>
      <c r="K193" s="224"/>
      <c r="M193" s="136"/>
      <c r="N193" s="124"/>
      <c r="O193" s="124"/>
      <c r="P193" s="241"/>
      <c r="Q193" s="337"/>
      <c r="R193" s="124"/>
      <c r="S193" s="224"/>
      <c r="U193" s="136"/>
      <c r="V193" s="124"/>
      <c r="W193" s="124"/>
      <c r="X193" s="241"/>
      <c r="Y193" s="337"/>
      <c r="Z193" s="124"/>
      <c r="AA193" s="224"/>
      <c r="AC193" s="136"/>
      <c r="AD193" s="124"/>
      <c r="AE193" s="124"/>
      <c r="AF193" s="241"/>
      <c r="AG193" s="337"/>
      <c r="AH193" s="124"/>
      <c r="AI193" s="224"/>
      <c r="AK193" s="136"/>
      <c r="AL193" s="124"/>
      <c r="AM193" s="124"/>
      <c r="AN193" s="241"/>
      <c r="AO193" s="337"/>
      <c r="AP193" s="124"/>
      <c r="AQ193" s="224"/>
    </row>
    <row r="194" spans="2:43" x14ac:dyDescent="0.25">
      <c r="B194" s="236"/>
      <c r="C194" s="216"/>
      <c r="D194" s="124"/>
      <c r="E194" s="136"/>
      <c r="F194" s="124"/>
      <c r="G194" s="124"/>
      <c r="H194" s="242"/>
      <c r="I194" s="337"/>
      <c r="J194" s="124"/>
      <c r="K194" s="156"/>
      <c r="M194" s="136"/>
      <c r="N194" s="124"/>
      <c r="O194" s="124"/>
      <c r="P194" s="242"/>
      <c r="Q194" s="337"/>
      <c r="R194" s="124"/>
      <c r="S194" s="156"/>
      <c r="U194" s="136"/>
      <c r="V194" s="124"/>
      <c r="W194" s="124"/>
      <c r="X194" s="242"/>
      <c r="Y194" s="337"/>
      <c r="Z194" s="124"/>
      <c r="AA194" s="156"/>
      <c r="AC194" s="136"/>
      <c r="AD194" s="124"/>
      <c r="AE194" s="124"/>
      <c r="AF194" s="242"/>
      <c r="AG194" s="337"/>
      <c r="AH194" s="124"/>
      <c r="AI194" s="156"/>
      <c r="AK194" s="136"/>
      <c r="AL194" s="124"/>
      <c r="AM194" s="124"/>
      <c r="AN194" s="242"/>
      <c r="AO194" s="337"/>
      <c r="AP194" s="124"/>
      <c r="AQ194" s="156"/>
    </row>
    <row r="195" spans="2:43" x14ac:dyDescent="0.25">
      <c r="B195" s="159" t="s">
        <v>146</v>
      </c>
      <c r="C195" s="216"/>
      <c r="D195" s="124"/>
      <c r="E195" s="136"/>
      <c r="F195" s="124"/>
      <c r="G195" s="124"/>
      <c r="H195" s="178">
        <f>SUM(H184:H194)</f>
        <v>0</v>
      </c>
      <c r="I195" s="337"/>
      <c r="J195" s="124"/>
      <c r="K195" s="179">
        <f>SUM(K184:K194)</f>
        <v>0</v>
      </c>
      <c r="M195" s="136"/>
      <c r="N195" s="124"/>
      <c r="O195" s="124"/>
      <c r="P195" s="178">
        <f>SUM(P184:P194)</f>
        <v>0</v>
      </c>
      <c r="Q195" s="337"/>
      <c r="R195" s="124"/>
      <c r="S195" s="179">
        <f>SUM(S184:S194)</f>
        <v>0</v>
      </c>
      <c r="U195" s="136"/>
      <c r="V195" s="124"/>
      <c r="W195" s="124"/>
      <c r="X195" s="178">
        <f>SUM(X184:X194)</f>
        <v>0</v>
      </c>
      <c r="Y195" s="337"/>
      <c r="Z195" s="124"/>
      <c r="AA195" s="179">
        <f>SUM(AA184:AA194)</f>
        <v>0</v>
      </c>
      <c r="AC195" s="136"/>
      <c r="AD195" s="124"/>
      <c r="AE195" s="124"/>
      <c r="AF195" s="178">
        <f>SUM(AF184:AF194)</f>
        <v>0</v>
      </c>
      <c r="AG195" s="337"/>
      <c r="AH195" s="124"/>
      <c r="AI195" s="179">
        <f>SUM(AI184:AI194)</f>
        <v>0</v>
      </c>
      <c r="AK195" s="136"/>
      <c r="AL195" s="124"/>
      <c r="AM195" s="124"/>
      <c r="AN195" s="178">
        <f>SUM(AN184:AN194)</f>
        <v>0</v>
      </c>
      <c r="AO195" s="337"/>
      <c r="AP195" s="124"/>
      <c r="AQ195" s="179">
        <f>SUM(AQ184:AQ194)</f>
        <v>0</v>
      </c>
    </row>
    <row r="196" spans="2:43" x14ac:dyDescent="0.25">
      <c r="B196" s="159"/>
      <c r="C196" s="216"/>
      <c r="D196" s="124"/>
      <c r="E196" s="136"/>
      <c r="F196" s="124"/>
      <c r="G196" s="124"/>
      <c r="H196" s="142"/>
      <c r="I196" s="337"/>
      <c r="J196" s="124"/>
      <c r="K196" s="144"/>
      <c r="M196" s="136"/>
      <c r="N196" s="124"/>
      <c r="O196" s="124"/>
      <c r="P196" s="142"/>
      <c r="Q196" s="337"/>
      <c r="R196" s="124"/>
      <c r="S196" s="144"/>
      <c r="U196" s="136"/>
      <c r="V196" s="124"/>
      <c r="W196" s="124"/>
      <c r="X196" s="142"/>
      <c r="Y196" s="337"/>
      <c r="Z196" s="124"/>
      <c r="AA196" s="144"/>
      <c r="AC196" s="136"/>
      <c r="AD196" s="124"/>
      <c r="AE196" s="124"/>
      <c r="AF196" s="142"/>
      <c r="AG196" s="337"/>
      <c r="AH196" s="124"/>
      <c r="AI196" s="144"/>
      <c r="AK196" s="136"/>
      <c r="AL196" s="124"/>
      <c r="AM196" s="124"/>
      <c r="AN196" s="142"/>
      <c r="AO196" s="337"/>
      <c r="AP196" s="124"/>
      <c r="AQ196" s="144"/>
    </row>
    <row r="197" spans="2:43" x14ac:dyDescent="0.25">
      <c r="B197" s="145" t="s">
        <v>277</v>
      </c>
      <c r="C197" s="219"/>
      <c r="D197" s="124"/>
      <c r="E197" s="220"/>
      <c r="F197" s="221"/>
      <c r="G197" s="221"/>
      <c r="H197" s="243"/>
      <c r="I197" s="351"/>
      <c r="J197" s="221"/>
      <c r="K197" s="222"/>
      <c r="M197" s="220"/>
      <c r="N197" s="221"/>
      <c r="O197" s="221"/>
      <c r="P197" s="243"/>
      <c r="Q197" s="351"/>
      <c r="R197" s="221"/>
      <c r="S197" s="222"/>
      <c r="U197" s="220"/>
      <c r="V197" s="221"/>
      <c r="W197" s="221"/>
      <c r="X197" s="243"/>
      <c r="Y197" s="351"/>
      <c r="Z197" s="221"/>
      <c r="AA197" s="222"/>
      <c r="AC197" s="220"/>
      <c r="AD197" s="221"/>
      <c r="AE197" s="221"/>
      <c r="AF197" s="243"/>
      <c r="AG197" s="351"/>
      <c r="AH197" s="221"/>
      <c r="AI197" s="222"/>
      <c r="AK197" s="220"/>
      <c r="AL197" s="221"/>
      <c r="AM197" s="221"/>
      <c r="AN197" s="243"/>
      <c r="AO197" s="351"/>
      <c r="AP197" s="221"/>
      <c r="AQ197" s="222"/>
    </row>
    <row r="198" spans="2:43" x14ac:dyDescent="0.25">
      <c r="B198" s="161" t="s">
        <v>278</v>
      </c>
      <c r="C198" s="216"/>
      <c r="D198" s="124"/>
      <c r="E198" s="136"/>
      <c r="F198" s="124"/>
      <c r="G198" s="124"/>
      <c r="H198" s="238"/>
      <c r="I198" s="353"/>
      <c r="J198" s="113"/>
      <c r="K198" s="239"/>
      <c r="M198" s="136"/>
      <c r="N198" s="124"/>
      <c r="O198" s="124"/>
      <c r="P198" s="238"/>
      <c r="Q198" s="353"/>
      <c r="R198" s="113"/>
      <c r="S198" s="239"/>
      <c r="U198" s="136"/>
      <c r="V198" s="124"/>
      <c r="W198" s="124"/>
      <c r="X198" s="238"/>
      <c r="Y198" s="353"/>
      <c r="Z198" s="113"/>
      <c r="AA198" s="239"/>
      <c r="AC198" s="136"/>
      <c r="AD198" s="124"/>
      <c r="AE198" s="124"/>
      <c r="AF198" s="238"/>
      <c r="AG198" s="353"/>
      <c r="AH198" s="113"/>
      <c r="AI198" s="239"/>
      <c r="AK198" s="136"/>
      <c r="AL198" s="124"/>
      <c r="AM198" s="124"/>
      <c r="AN198" s="238"/>
      <c r="AO198" s="353"/>
      <c r="AP198" s="113"/>
      <c r="AQ198" s="239"/>
    </row>
    <row r="199" spans="2:43" ht="15" hidden="1" customHeight="1" x14ac:dyDescent="0.25">
      <c r="B199" s="161" t="s">
        <v>279</v>
      </c>
      <c r="C199" s="216"/>
      <c r="D199" s="124"/>
      <c r="E199" s="136"/>
      <c r="F199" s="124"/>
      <c r="G199" s="124"/>
      <c r="H199" s="238"/>
      <c r="I199" s="353"/>
      <c r="J199" s="113"/>
      <c r="K199" s="239"/>
      <c r="M199" s="136"/>
      <c r="N199" s="124"/>
      <c r="O199" s="124"/>
      <c r="P199" s="238"/>
      <c r="Q199" s="353"/>
      <c r="R199" s="113"/>
      <c r="S199" s="239"/>
      <c r="U199" s="136"/>
      <c r="V199" s="124"/>
      <c r="W199" s="124"/>
      <c r="X199" s="238"/>
      <c r="Y199" s="353"/>
      <c r="Z199" s="113"/>
      <c r="AA199" s="239"/>
      <c r="AC199" s="136"/>
      <c r="AD199" s="124"/>
      <c r="AE199" s="124"/>
      <c r="AF199" s="238"/>
      <c r="AG199" s="353"/>
      <c r="AH199" s="113"/>
      <c r="AI199" s="239"/>
      <c r="AK199" s="136"/>
      <c r="AL199" s="124"/>
      <c r="AM199" s="124"/>
      <c r="AN199" s="238"/>
      <c r="AO199" s="353"/>
      <c r="AP199" s="113"/>
      <c r="AQ199" s="239"/>
    </row>
    <row r="200" spans="2:43" ht="15" hidden="1" customHeight="1" x14ac:dyDescent="0.25">
      <c r="B200" s="161" t="s">
        <v>280</v>
      </c>
      <c r="C200" s="216"/>
      <c r="D200" s="124"/>
      <c r="E200" s="136"/>
      <c r="F200" s="124"/>
      <c r="G200" s="124"/>
      <c r="H200" s="238"/>
      <c r="I200" s="353"/>
      <c r="J200" s="113"/>
      <c r="K200" s="239"/>
      <c r="M200" s="136"/>
      <c r="N200" s="124"/>
      <c r="O200" s="124"/>
      <c r="P200" s="238"/>
      <c r="Q200" s="353"/>
      <c r="R200" s="113"/>
      <c r="S200" s="239"/>
      <c r="U200" s="136"/>
      <c r="V200" s="124"/>
      <c r="W200" s="124"/>
      <c r="X200" s="238"/>
      <c r="Y200" s="353"/>
      <c r="Z200" s="113"/>
      <c r="AA200" s="239"/>
      <c r="AC200" s="136"/>
      <c r="AD200" s="124"/>
      <c r="AE200" s="124"/>
      <c r="AF200" s="238"/>
      <c r="AG200" s="353"/>
      <c r="AH200" s="113"/>
      <c r="AI200" s="239"/>
      <c r="AK200" s="136"/>
      <c r="AL200" s="124"/>
      <c r="AM200" s="124"/>
      <c r="AN200" s="238"/>
      <c r="AO200" s="353"/>
      <c r="AP200" s="113"/>
      <c r="AQ200" s="239"/>
    </row>
    <row r="201" spans="2:43" ht="15" hidden="1" customHeight="1" x14ac:dyDescent="0.25">
      <c r="B201" s="161" t="s">
        <v>281</v>
      </c>
      <c r="C201" s="216"/>
      <c r="D201" s="124"/>
      <c r="E201" s="136"/>
      <c r="F201" s="124"/>
      <c r="G201" s="124"/>
      <c r="H201" s="238"/>
      <c r="I201" s="353"/>
      <c r="J201" s="113"/>
      <c r="K201" s="239"/>
      <c r="M201" s="136"/>
      <c r="N201" s="124"/>
      <c r="O201" s="124"/>
      <c r="P201" s="238"/>
      <c r="Q201" s="353"/>
      <c r="R201" s="113"/>
      <c r="S201" s="239"/>
      <c r="U201" s="136"/>
      <c r="V201" s="124"/>
      <c r="W201" s="124"/>
      <c r="X201" s="238"/>
      <c r="Y201" s="353"/>
      <c r="Z201" s="113"/>
      <c r="AA201" s="239"/>
      <c r="AC201" s="136"/>
      <c r="AD201" s="124"/>
      <c r="AE201" s="124"/>
      <c r="AF201" s="238"/>
      <c r="AG201" s="353"/>
      <c r="AH201" s="113"/>
      <c r="AI201" s="239"/>
      <c r="AK201" s="136"/>
      <c r="AL201" s="124"/>
      <c r="AM201" s="124"/>
      <c r="AN201" s="238"/>
      <c r="AO201" s="353"/>
      <c r="AP201" s="113"/>
      <c r="AQ201" s="239"/>
    </row>
    <row r="202" spans="2:43" ht="15" hidden="1" customHeight="1" x14ac:dyDescent="0.25">
      <c r="B202" s="161" t="s">
        <v>282</v>
      </c>
      <c r="C202" s="216"/>
      <c r="D202" s="124"/>
      <c r="E202" s="136"/>
      <c r="F202" s="124"/>
      <c r="G202" s="124"/>
      <c r="H202" s="238"/>
      <c r="I202" s="353"/>
      <c r="J202" s="113"/>
      <c r="K202" s="239"/>
      <c r="M202" s="136"/>
      <c r="N202" s="124"/>
      <c r="O202" s="124"/>
      <c r="P202" s="238"/>
      <c r="Q202" s="353"/>
      <c r="R202" s="113"/>
      <c r="S202" s="239"/>
      <c r="U202" s="136"/>
      <c r="V202" s="124"/>
      <c r="W202" s="124"/>
      <c r="X202" s="238"/>
      <c r="Y202" s="353"/>
      <c r="Z202" s="113"/>
      <c r="AA202" s="239"/>
      <c r="AC202" s="136"/>
      <c r="AD202" s="124"/>
      <c r="AE202" s="124"/>
      <c r="AF202" s="238"/>
      <c r="AG202" s="353"/>
      <c r="AH202" s="113"/>
      <c r="AI202" s="239"/>
      <c r="AK202" s="136"/>
      <c r="AL202" s="124"/>
      <c r="AM202" s="124"/>
      <c r="AN202" s="238"/>
      <c r="AO202" s="353"/>
      <c r="AP202" s="113"/>
      <c r="AQ202" s="239"/>
    </row>
    <row r="203" spans="2:43" ht="15" hidden="1" customHeight="1" x14ac:dyDescent="0.25">
      <c r="B203" s="161" t="s">
        <v>283</v>
      </c>
      <c r="C203" s="216"/>
      <c r="D203" s="124"/>
      <c r="E203" s="136"/>
      <c r="F203" s="124"/>
      <c r="G203" s="124"/>
      <c r="H203" s="238"/>
      <c r="I203" s="353"/>
      <c r="J203" s="113"/>
      <c r="K203" s="239"/>
      <c r="M203" s="136"/>
      <c r="N203" s="124"/>
      <c r="O203" s="124"/>
      <c r="P203" s="238"/>
      <c r="Q203" s="353"/>
      <c r="R203" s="113"/>
      <c r="S203" s="239"/>
      <c r="U203" s="136"/>
      <c r="V203" s="124"/>
      <c r="W203" s="124"/>
      <c r="X203" s="238"/>
      <c r="Y203" s="353"/>
      <c r="Z203" s="113"/>
      <c r="AA203" s="239"/>
      <c r="AC203" s="136"/>
      <c r="AD203" s="124"/>
      <c r="AE203" s="124"/>
      <c r="AF203" s="238"/>
      <c r="AG203" s="353"/>
      <c r="AH203" s="113"/>
      <c r="AI203" s="239"/>
      <c r="AK203" s="136"/>
      <c r="AL203" s="124"/>
      <c r="AM203" s="124"/>
      <c r="AN203" s="238"/>
      <c r="AO203" s="353"/>
      <c r="AP203" s="113"/>
      <c r="AQ203" s="239"/>
    </row>
    <row r="204" spans="2:43" ht="15" hidden="1" customHeight="1" x14ac:dyDescent="0.25">
      <c r="B204" s="161" t="s">
        <v>284</v>
      </c>
      <c r="C204" s="216"/>
      <c r="D204" s="124"/>
      <c r="E204" s="136"/>
      <c r="F204" s="124"/>
      <c r="G204" s="124"/>
      <c r="H204" s="238"/>
      <c r="I204" s="354"/>
      <c r="J204" s="113"/>
      <c r="K204" s="239"/>
      <c r="M204" s="136"/>
      <c r="N204" s="124"/>
      <c r="O204" s="124"/>
      <c r="P204" s="238"/>
      <c r="Q204" s="354"/>
      <c r="R204" s="113"/>
      <c r="S204" s="239"/>
      <c r="U204" s="136"/>
      <c r="V204" s="124"/>
      <c r="W204" s="124"/>
      <c r="X204" s="238"/>
      <c r="Y204" s="354"/>
      <c r="Z204" s="113"/>
      <c r="AA204" s="239"/>
      <c r="AC204" s="136"/>
      <c r="AD204" s="124"/>
      <c r="AE204" s="124"/>
      <c r="AF204" s="238"/>
      <c r="AG204" s="354"/>
      <c r="AH204" s="113"/>
      <c r="AI204" s="239"/>
      <c r="AK204" s="136"/>
      <c r="AL204" s="124"/>
      <c r="AM204" s="124"/>
      <c r="AN204" s="238"/>
      <c r="AO204" s="354"/>
      <c r="AP204" s="113"/>
      <c r="AQ204" s="239"/>
    </row>
    <row r="205" spans="2:43" ht="15" hidden="1" customHeight="1" x14ac:dyDescent="0.25">
      <c r="B205" s="161" t="s">
        <v>285</v>
      </c>
      <c r="C205" s="216"/>
      <c r="D205" s="124"/>
      <c r="E205" s="136"/>
      <c r="F205" s="124"/>
      <c r="G205" s="124"/>
      <c r="H205" s="238"/>
      <c r="I205" s="337"/>
      <c r="J205" s="124"/>
      <c r="K205" s="239"/>
      <c r="M205" s="136"/>
      <c r="N205" s="124"/>
      <c r="O205" s="124"/>
      <c r="P205" s="238"/>
      <c r="Q205" s="337"/>
      <c r="R205" s="124"/>
      <c r="S205" s="239"/>
      <c r="U205" s="136"/>
      <c r="V205" s="124"/>
      <c r="W205" s="124"/>
      <c r="X205" s="238"/>
      <c r="Y205" s="337"/>
      <c r="Z205" s="124"/>
      <c r="AA205" s="239"/>
      <c r="AC205" s="136"/>
      <c r="AD205" s="124"/>
      <c r="AE205" s="124"/>
      <c r="AF205" s="238"/>
      <c r="AG205" s="337"/>
      <c r="AH205" s="124"/>
      <c r="AI205" s="239"/>
      <c r="AK205" s="136"/>
      <c r="AL205" s="124"/>
      <c r="AM205" s="124"/>
      <c r="AN205" s="238"/>
      <c r="AO205" s="337"/>
      <c r="AP205" s="124"/>
      <c r="AQ205" s="239"/>
    </row>
    <row r="206" spans="2:43" ht="15" hidden="1" customHeight="1" x14ac:dyDescent="0.25">
      <c r="B206" s="161" t="s">
        <v>286</v>
      </c>
      <c r="C206" s="216"/>
      <c r="D206" s="124"/>
      <c r="E206" s="136"/>
      <c r="F206" s="124"/>
      <c r="G206" s="124"/>
      <c r="H206" s="241"/>
      <c r="I206" s="337"/>
      <c r="J206" s="124"/>
      <c r="K206" s="224"/>
      <c r="M206" s="136"/>
      <c r="N206" s="124"/>
      <c r="O206" s="124"/>
      <c r="P206" s="241"/>
      <c r="Q206" s="337"/>
      <c r="R206" s="124"/>
      <c r="S206" s="224"/>
      <c r="U206" s="136"/>
      <c r="V206" s="124"/>
      <c r="W206" s="124"/>
      <c r="X206" s="241"/>
      <c r="Y206" s="337"/>
      <c r="Z206" s="124"/>
      <c r="AA206" s="224"/>
      <c r="AC206" s="136"/>
      <c r="AD206" s="124"/>
      <c r="AE206" s="124"/>
      <c r="AF206" s="241"/>
      <c r="AG206" s="337"/>
      <c r="AH206" s="124"/>
      <c r="AI206" s="224"/>
      <c r="AK206" s="136"/>
      <c r="AL206" s="124"/>
      <c r="AM206" s="124"/>
      <c r="AN206" s="241"/>
      <c r="AO206" s="337"/>
      <c r="AP206" s="124"/>
      <c r="AQ206" s="224"/>
    </row>
    <row r="207" spans="2:43" ht="15" hidden="1" customHeight="1" x14ac:dyDescent="0.25">
      <c r="B207" s="161" t="s">
        <v>287</v>
      </c>
      <c r="C207" s="216"/>
      <c r="D207" s="124"/>
      <c r="E207" s="136"/>
      <c r="F207" s="124"/>
      <c r="G207" s="124"/>
      <c r="H207" s="241"/>
      <c r="I207" s="337"/>
      <c r="J207" s="124"/>
      <c r="K207" s="224"/>
      <c r="M207" s="136"/>
      <c r="N207" s="124"/>
      <c r="O207" s="124"/>
      <c r="P207" s="241"/>
      <c r="Q207" s="337"/>
      <c r="R207" s="124"/>
      <c r="S207" s="224"/>
      <c r="U207" s="136"/>
      <c r="V207" s="124"/>
      <c r="W207" s="124"/>
      <c r="X207" s="241"/>
      <c r="Y207" s="337"/>
      <c r="Z207" s="124"/>
      <c r="AA207" s="224"/>
      <c r="AC207" s="136"/>
      <c r="AD207" s="124"/>
      <c r="AE207" s="124"/>
      <c r="AF207" s="241"/>
      <c r="AG207" s="337"/>
      <c r="AH207" s="124"/>
      <c r="AI207" s="224"/>
      <c r="AK207" s="136"/>
      <c r="AL207" s="124"/>
      <c r="AM207" s="124"/>
      <c r="AN207" s="241"/>
      <c r="AO207" s="337"/>
      <c r="AP207" s="124"/>
      <c r="AQ207" s="224"/>
    </row>
    <row r="208" spans="2:43" x14ac:dyDescent="0.25">
      <c r="B208" s="161"/>
      <c r="C208" s="216"/>
      <c r="D208" s="124"/>
      <c r="E208" s="136"/>
      <c r="F208" s="124"/>
      <c r="G208" s="124"/>
      <c r="H208" s="242"/>
      <c r="I208" s="337"/>
      <c r="J208" s="124"/>
      <c r="K208" s="156"/>
      <c r="M208" s="136"/>
      <c r="N208" s="124"/>
      <c r="O208" s="124"/>
      <c r="P208" s="242"/>
      <c r="Q208" s="337"/>
      <c r="R208" s="124"/>
      <c r="S208" s="156"/>
      <c r="U208" s="136"/>
      <c r="V208" s="124"/>
      <c r="W208" s="124"/>
      <c r="X208" s="242"/>
      <c r="Y208" s="337"/>
      <c r="Z208" s="124"/>
      <c r="AA208" s="156"/>
      <c r="AC208" s="136"/>
      <c r="AD208" s="124"/>
      <c r="AE208" s="124"/>
      <c r="AF208" s="242"/>
      <c r="AG208" s="337"/>
      <c r="AH208" s="124"/>
      <c r="AI208" s="156"/>
      <c r="AK208" s="136"/>
      <c r="AL208" s="124"/>
      <c r="AM208" s="124"/>
      <c r="AN208" s="242"/>
      <c r="AO208" s="337"/>
      <c r="AP208" s="124"/>
      <c r="AQ208" s="156"/>
    </row>
    <row r="209" spans="2:43" x14ac:dyDescent="0.25">
      <c r="B209" s="159" t="s">
        <v>152</v>
      </c>
      <c r="C209" s="216"/>
      <c r="D209" s="124"/>
      <c r="E209" s="136"/>
      <c r="F209" s="124"/>
      <c r="G209" s="124"/>
      <c r="H209" s="178">
        <f>SUM(H198:H208)</f>
        <v>0</v>
      </c>
      <c r="I209" s="337"/>
      <c r="J209" s="124"/>
      <c r="K209" s="179">
        <f>SUM(K198:K208)</f>
        <v>0</v>
      </c>
      <c r="M209" s="136"/>
      <c r="N209" s="124"/>
      <c r="O209" s="124"/>
      <c r="P209" s="178">
        <f>SUM(P198:P208)</f>
        <v>0</v>
      </c>
      <c r="Q209" s="337"/>
      <c r="R209" s="124"/>
      <c r="S209" s="179">
        <f>SUM(S198:S208)</f>
        <v>0</v>
      </c>
      <c r="U209" s="136"/>
      <c r="V209" s="124"/>
      <c r="W209" s="124"/>
      <c r="X209" s="178">
        <f>SUM(X198:X208)</f>
        <v>0</v>
      </c>
      <c r="Y209" s="337"/>
      <c r="Z209" s="124"/>
      <c r="AA209" s="179">
        <f>SUM(AA198:AA208)</f>
        <v>0</v>
      </c>
      <c r="AC209" s="136"/>
      <c r="AD209" s="124"/>
      <c r="AE209" s="124"/>
      <c r="AF209" s="178">
        <f>SUM(AF198:AF208)</f>
        <v>0</v>
      </c>
      <c r="AG209" s="337"/>
      <c r="AH209" s="124"/>
      <c r="AI209" s="179">
        <f>SUM(AI198:AI208)</f>
        <v>0</v>
      </c>
      <c r="AK209" s="136"/>
      <c r="AL209" s="124"/>
      <c r="AM209" s="124"/>
      <c r="AN209" s="178">
        <f>SUM(AN198:AN208)</f>
        <v>0</v>
      </c>
      <c r="AO209" s="337"/>
      <c r="AP209" s="124"/>
      <c r="AQ209" s="179">
        <f>SUM(AQ198:AQ208)</f>
        <v>0</v>
      </c>
    </row>
    <row r="210" spans="2:43" ht="14.4" thickBot="1" x14ac:dyDescent="0.3">
      <c r="B210" s="244"/>
      <c r="C210" s="245"/>
      <c r="D210" s="124"/>
      <c r="E210" s="136"/>
      <c r="F210" s="208"/>
      <c r="G210" s="208"/>
      <c r="H210" s="209"/>
      <c r="I210" s="355"/>
      <c r="J210" s="208"/>
      <c r="K210" s="211"/>
      <c r="M210" s="136"/>
      <c r="N210" s="208"/>
      <c r="O210" s="208"/>
      <c r="P210" s="209"/>
      <c r="Q210" s="355"/>
      <c r="R210" s="208"/>
      <c r="S210" s="211"/>
      <c r="U210" s="136"/>
      <c r="V210" s="208"/>
      <c r="W210" s="208"/>
      <c r="X210" s="209"/>
      <c r="Y210" s="355"/>
      <c r="Z210" s="208"/>
      <c r="AA210" s="211"/>
      <c r="AC210" s="136"/>
      <c r="AD210" s="208"/>
      <c r="AE210" s="208"/>
      <c r="AF210" s="209"/>
      <c r="AG210" s="355"/>
      <c r="AH210" s="208"/>
      <c r="AI210" s="211"/>
      <c r="AK210" s="136"/>
      <c r="AL210" s="208"/>
      <c r="AM210" s="208"/>
      <c r="AN210" s="209"/>
      <c r="AO210" s="355"/>
      <c r="AP210" s="208"/>
      <c r="AQ210" s="211"/>
    </row>
    <row r="211" spans="2:43" ht="14.4" thickTop="1" x14ac:dyDescent="0.25">
      <c r="B211" s="528" t="s">
        <v>140</v>
      </c>
      <c r="C211" s="529"/>
      <c r="D211" s="329"/>
      <c r="E211" s="212"/>
      <c r="F211" s="213"/>
      <c r="G211" s="213"/>
      <c r="H211" s="246">
        <f>H151+H159+H181+H195+H173+H209</f>
        <v>0</v>
      </c>
      <c r="I211" s="416"/>
      <c r="J211" s="213"/>
      <c r="K211" s="417">
        <f>K151+K159+K181+K195+K173+K209</f>
        <v>0</v>
      </c>
      <c r="M211" s="212"/>
      <c r="N211" s="213"/>
      <c r="O211" s="213"/>
      <c r="P211" s="246">
        <f>P151+P159+P181+P195+P173+P209</f>
        <v>0</v>
      </c>
      <c r="Q211" s="416"/>
      <c r="R211" s="213"/>
      <c r="S211" s="417">
        <f>S151+S159+S181+S195+S173+S209</f>
        <v>0</v>
      </c>
      <c r="U211" s="212"/>
      <c r="V211" s="213"/>
      <c r="W211" s="213"/>
      <c r="X211" s="246">
        <f>X151+X159+X181+X195+X173+X209</f>
        <v>0</v>
      </c>
      <c r="Y211" s="416"/>
      <c r="Z211" s="213"/>
      <c r="AA211" s="417">
        <f>AA151+AA159+AA181+AA195+AA173+AA209</f>
        <v>0</v>
      </c>
      <c r="AC211" s="212"/>
      <c r="AD211" s="213"/>
      <c r="AE211" s="213"/>
      <c r="AF211" s="246">
        <f>AF151+AF159+AF181+AF195+AF173+AF209</f>
        <v>0</v>
      </c>
      <c r="AG211" s="416"/>
      <c r="AH211" s="213"/>
      <c r="AI211" s="417">
        <f>AI151+AI159+AI181+AI195+AI173+AI209</f>
        <v>0</v>
      </c>
      <c r="AK211" s="212"/>
      <c r="AL211" s="213"/>
      <c r="AM211" s="213"/>
      <c r="AN211" s="246">
        <f>AN151+AN159+AN181+AN195+AN173+AN209</f>
        <v>0</v>
      </c>
      <c r="AO211" s="416"/>
      <c r="AP211" s="213"/>
      <c r="AQ211" s="417">
        <f>AQ151+AQ159+AQ181+AQ195+AQ173+AQ209</f>
        <v>0</v>
      </c>
    </row>
    <row r="212" spans="2:43" x14ac:dyDescent="0.25">
      <c r="B212" s="370"/>
      <c r="C212" s="371"/>
      <c r="D212" s="329"/>
      <c r="E212" s="136"/>
      <c r="F212" s="124"/>
      <c r="G212" s="124"/>
      <c r="H212" s="398"/>
      <c r="I212" s="337"/>
      <c r="J212" s="124"/>
      <c r="K212" s="247"/>
      <c r="M212" s="136"/>
      <c r="N212" s="124"/>
      <c r="O212" s="124"/>
      <c r="P212" s="398"/>
      <c r="Q212" s="337"/>
      <c r="R212" s="124"/>
      <c r="S212" s="247"/>
      <c r="U212" s="136"/>
      <c r="V212" s="124"/>
      <c r="W212" s="124"/>
      <c r="X212" s="398"/>
      <c r="Y212" s="337"/>
      <c r="Z212" s="124"/>
      <c r="AA212" s="247"/>
      <c r="AC212" s="136"/>
      <c r="AD212" s="124"/>
      <c r="AE212" s="124"/>
      <c r="AF212" s="398"/>
      <c r="AG212" s="337"/>
      <c r="AH212" s="124"/>
      <c r="AI212" s="247"/>
      <c r="AK212" s="136"/>
      <c r="AL212" s="124"/>
      <c r="AM212" s="124"/>
      <c r="AN212" s="398"/>
      <c r="AO212" s="337"/>
      <c r="AP212" s="124"/>
      <c r="AQ212" s="247"/>
    </row>
    <row r="213" spans="2:43" ht="16.2" thickBot="1" x14ac:dyDescent="0.35">
      <c r="B213" s="375" t="s">
        <v>307</v>
      </c>
      <c r="C213" s="385"/>
      <c r="D213" s="124"/>
      <c r="E213" s="386"/>
      <c r="F213" s="387"/>
      <c r="G213" s="387"/>
      <c r="H213" s="380"/>
      <c r="I213" s="388"/>
      <c r="J213" s="387"/>
      <c r="K213" s="382"/>
      <c r="M213" s="386"/>
      <c r="N213" s="387"/>
      <c r="O213" s="387"/>
      <c r="P213" s="380"/>
      <c r="Q213" s="388"/>
      <c r="R213" s="387"/>
      <c r="S213" s="382"/>
      <c r="U213" s="386"/>
      <c r="V213" s="387"/>
      <c r="W213" s="387"/>
      <c r="X213" s="380"/>
      <c r="Y213" s="388"/>
      <c r="Z213" s="387"/>
      <c r="AA213" s="382"/>
      <c r="AC213" s="386"/>
      <c r="AD213" s="387"/>
      <c r="AE213" s="387"/>
      <c r="AF213" s="380"/>
      <c r="AG213" s="388"/>
      <c r="AH213" s="387"/>
      <c r="AI213" s="382"/>
      <c r="AK213" s="386"/>
      <c r="AL213" s="387"/>
      <c r="AM213" s="387"/>
      <c r="AN213" s="380"/>
      <c r="AO213" s="388"/>
      <c r="AP213" s="387"/>
      <c r="AQ213" s="382"/>
    </row>
    <row r="214" spans="2:43" x14ac:dyDescent="0.25">
      <c r="B214" s="145" t="s">
        <v>151</v>
      </c>
      <c r="C214" s="219"/>
      <c r="D214" s="124"/>
      <c r="E214" s="220"/>
      <c r="F214" s="221"/>
      <c r="G214" s="221"/>
      <c r="H214" s="243"/>
      <c r="I214" s="351"/>
      <c r="J214" s="221"/>
      <c r="K214" s="222"/>
      <c r="M214" s="220"/>
      <c r="N214" s="221"/>
      <c r="O214" s="221"/>
      <c r="P214" s="243"/>
      <c r="Q214" s="351"/>
      <c r="R214" s="221"/>
      <c r="S214" s="222"/>
      <c r="U214" s="220"/>
      <c r="V214" s="221"/>
      <c r="W214" s="221"/>
      <c r="X214" s="243"/>
      <c r="Y214" s="351"/>
      <c r="Z214" s="221"/>
      <c r="AA214" s="222"/>
      <c r="AC214" s="220"/>
      <c r="AD214" s="221"/>
      <c r="AE214" s="221"/>
      <c r="AF214" s="243"/>
      <c r="AG214" s="351"/>
      <c r="AH214" s="221"/>
      <c r="AI214" s="222"/>
      <c r="AK214" s="220"/>
      <c r="AL214" s="221"/>
      <c r="AM214" s="221"/>
      <c r="AN214" s="243"/>
      <c r="AO214" s="351"/>
      <c r="AP214" s="221"/>
      <c r="AQ214" s="222"/>
    </row>
    <row r="215" spans="2:43" s="396" customFormat="1" x14ac:dyDescent="0.25">
      <c r="B215" s="159" t="s">
        <v>4</v>
      </c>
      <c r="C215" s="248"/>
      <c r="D215" s="250"/>
      <c r="E215" s="249"/>
      <c r="F215" s="250"/>
      <c r="G215" s="250"/>
      <c r="H215" s="251">
        <f>H142+H211</f>
        <v>0</v>
      </c>
      <c r="I215" s="356"/>
      <c r="J215" s="250"/>
      <c r="K215" s="252">
        <f>K142+K211</f>
        <v>0</v>
      </c>
      <c r="M215" s="249"/>
      <c r="N215" s="250"/>
      <c r="O215" s="250"/>
      <c r="P215" s="251">
        <f>P142+P211</f>
        <v>0</v>
      </c>
      <c r="Q215" s="356"/>
      <c r="R215" s="250"/>
      <c r="S215" s="252">
        <f>S142+S211</f>
        <v>0</v>
      </c>
      <c r="U215" s="249"/>
      <c r="V215" s="250"/>
      <c r="W215" s="250"/>
      <c r="X215" s="251">
        <f>X142+X211</f>
        <v>0</v>
      </c>
      <c r="Y215" s="356"/>
      <c r="Z215" s="250"/>
      <c r="AA215" s="252">
        <f>AA142+AA211</f>
        <v>0</v>
      </c>
      <c r="AC215" s="249"/>
      <c r="AD215" s="250"/>
      <c r="AE215" s="250"/>
      <c r="AF215" s="251">
        <f>AF142+AF211</f>
        <v>0</v>
      </c>
      <c r="AG215" s="356"/>
      <c r="AH215" s="250"/>
      <c r="AI215" s="252">
        <f>AI142+AI211</f>
        <v>0</v>
      </c>
      <c r="AK215" s="249"/>
      <c r="AL215" s="250"/>
      <c r="AM215" s="250"/>
      <c r="AN215" s="251">
        <f>AN142+AN211</f>
        <v>0</v>
      </c>
      <c r="AO215" s="356"/>
      <c r="AP215" s="250"/>
      <c r="AQ215" s="252">
        <f>AQ142+AQ211</f>
        <v>0</v>
      </c>
    </row>
    <row r="216" spans="2:43" s="396" customFormat="1" x14ac:dyDescent="0.25">
      <c r="B216" s="253" t="s">
        <v>148</v>
      </c>
      <c r="C216" s="248"/>
      <c r="D216" s="250"/>
      <c r="E216" s="249"/>
      <c r="F216" s="250"/>
      <c r="G216" s="250"/>
      <c r="H216" s="254">
        <f>H215-H140-H151-H181</f>
        <v>0</v>
      </c>
      <c r="I216" s="356"/>
      <c r="J216" s="250"/>
      <c r="K216" s="255">
        <f>K215-K140-K151-K181</f>
        <v>0</v>
      </c>
      <c r="M216" s="249"/>
      <c r="N216" s="250"/>
      <c r="O216" s="250"/>
      <c r="P216" s="254">
        <f>P215-P140-P151-P181</f>
        <v>0</v>
      </c>
      <c r="Q216" s="356"/>
      <c r="R216" s="250"/>
      <c r="S216" s="255">
        <f>S215-S140-S151-S181</f>
        <v>0</v>
      </c>
      <c r="U216" s="249"/>
      <c r="V216" s="250"/>
      <c r="W216" s="250"/>
      <c r="X216" s="254">
        <f>X215-X140-X151-X181</f>
        <v>0</v>
      </c>
      <c r="Y216" s="356"/>
      <c r="Z216" s="250"/>
      <c r="AA216" s="255">
        <f>AA215-AA140-AA151-AA181</f>
        <v>0</v>
      </c>
      <c r="AC216" s="249"/>
      <c r="AD216" s="250"/>
      <c r="AE216" s="250"/>
      <c r="AF216" s="254">
        <f>AF215-AF140-AF151-AF181</f>
        <v>0</v>
      </c>
      <c r="AG216" s="356"/>
      <c r="AH216" s="250"/>
      <c r="AI216" s="255">
        <f>AI215-AI140-AI151-AI181</f>
        <v>0</v>
      </c>
      <c r="AK216" s="249"/>
      <c r="AL216" s="250"/>
      <c r="AM216" s="250"/>
      <c r="AN216" s="254">
        <f>AN215-AN140-AN151-AN181</f>
        <v>0</v>
      </c>
      <c r="AO216" s="356"/>
      <c r="AP216" s="250"/>
      <c r="AQ216" s="255">
        <f>AQ215-AQ140-AQ151-AQ181</f>
        <v>0</v>
      </c>
    </row>
    <row r="217" spans="2:43" s="396" customFormat="1" x14ac:dyDescent="0.25">
      <c r="B217" s="159"/>
      <c r="C217" s="256"/>
      <c r="D217" s="258"/>
      <c r="E217" s="257"/>
      <c r="F217" s="258"/>
      <c r="G217" s="258"/>
      <c r="H217" s="259"/>
      <c r="I217" s="357"/>
      <c r="J217" s="258"/>
      <c r="K217" s="260"/>
      <c r="M217" s="257"/>
      <c r="N217" s="258"/>
      <c r="O217" s="258"/>
      <c r="P217" s="259"/>
      <c r="Q217" s="357"/>
      <c r="R217" s="258"/>
      <c r="S217" s="260"/>
      <c r="U217" s="257"/>
      <c r="V217" s="258"/>
      <c r="W217" s="258"/>
      <c r="X217" s="259"/>
      <c r="Y217" s="357"/>
      <c r="Z217" s="258"/>
      <c r="AA217" s="260"/>
      <c r="AC217" s="257"/>
      <c r="AD217" s="258"/>
      <c r="AE217" s="258"/>
      <c r="AF217" s="259"/>
      <c r="AG217" s="357"/>
      <c r="AH217" s="258"/>
      <c r="AI217" s="260"/>
      <c r="AK217" s="257"/>
      <c r="AL217" s="258"/>
      <c r="AM217" s="258"/>
      <c r="AN217" s="259"/>
      <c r="AO217" s="357"/>
      <c r="AP217" s="258"/>
      <c r="AQ217" s="260"/>
    </row>
    <row r="218" spans="2:43" s="396" customFormat="1" x14ac:dyDescent="0.25">
      <c r="B218" s="261" t="s">
        <v>147</v>
      </c>
      <c r="C218" s="262"/>
      <c r="D218" s="263"/>
      <c r="E218" s="333"/>
      <c r="F218" s="265" t="s">
        <v>2</v>
      </c>
      <c r="G218" s="404"/>
      <c r="H218" s="264"/>
      <c r="I218" s="358" t="s">
        <v>2</v>
      </c>
      <c r="J218" s="404"/>
      <c r="K218" s="266"/>
      <c r="M218" s="333"/>
      <c r="N218" s="265" t="s">
        <v>2</v>
      </c>
      <c r="O218" s="404"/>
      <c r="P218" s="264"/>
      <c r="Q218" s="358" t="s">
        <v>2</v>
      </c>
      <c r="R218" s="404"/>
      <c r="S218" s="266"/>
      <c r="U218" s="333"/>
      <c r="V218" s="265" t="s">
        <v>2</v>
      </c>
      <c r="W218" s="404"/>
      <c r="X218" s="264"/>
      <c r="Y218" s="358" t="s">
        <v>2</v>
      </c>
      <c r="Z218" s="404"/>
      <c r="AA218" s="266"/>
      <c r="AC218" s="333"/>
      <c r="AD218" s="265" t="s">
        <v>2</v>
      </c>
      <c r="AE218" s="404"/>
      <c r="AF218" s="264"/>
      <c r="AG218" s="358" t="s">
        <v>2</v>
      </c>
      <c r="AH218" s="404"/>
      <c r="AI218" s="266"/>
      <c r="AK218" s="333"/>
      <c r="AL218" s="265" t="s">
        <v>2</v>
      </c>
      <c r="AM218" s="404"/>
      <c r="AN218" s="264"/>
      <c r="AO218" s="358" t="s">
        <v>2</v>
      </c>
      <c r="AP218" s="404"/>
      <c r="AQ218" s="266"/>
    </row>
    <row r="219" spans="2:43" s="396" customFormat="1" x14ac:dyDescent="0.25">
      <c r="B219" s="267" t="s">
        <v>293</v>
      </c>
      <c r="C219" s="268" t="s">
        <v>332</v>
      </c>
      <c r="D219" s="301"/>
      <c r="E219" s="280"/>
      <c r="F219" s="365">
        <f>INDEX('F&amp;A Rates'!$B$2:$L$11,MATCH('Budget Worksheet'!$B$219,'F&amp;A Rates'!$A$2:$A$11,0),MATCH('Budget Worksheet'!G$9,'F&amp;A Rates'!$B$1:$L$1,0))</f>
        <v>0.51</v>
      </c>
      <c r="G219" s="405"/>
      <c r="I219" s="366">
        <f>INDEX('F&amp;A Rates'!$B$2:$L$11,MATCH('Budget Worksheet'!$B$219,'F&amp;A Rates'!$A$2:$A$11,0),MATCH('Budget Worksheet'!J$9,'F&amp;A Rates'!$B$1:$L$1,0))</f>
        <v>0.51500000000000001</v>
      </c>
      <c r="J219" s="405"/>
      <c r="K219" s="406"/>
      <c r="M219" s="280"/>
      <c r="N219" s="365">
        <f>INDEX('F&amp;A Rates'!$B$2:$L$11,MATCH('Budget Worksheet'!$B$219,'F&amp;A Rates'!$A$2:$A$11,0),MATCH('Budget Worksheet'!O$9,'F&amp;A Rates'!$B$1:$L$1,0))</f>
        <v>0.51500000000000001</v>
      </c>
      <c r="O219" s="405"/>
      <c r="Q219" s="366">
        <f>INDEX('F&amp;A Rates'!$B$2:$L$11,MATCH('Budget Worksheet'!$B$219,'F&amp;A Rates'!$A$2:$A$11,0),MATCH('Budget Worksheet'!R$9,'F&amp;A Rates'!$B$1:$L$1,0))</f>
        <v>0.51500000000000001</v>
      </c>
      <c r="R219" s="405"/>
      <c r="S219" s="406"/>
      <c r="U219" s="280"/>
      <c r="V219" s="365">
        <f>INDEX('F&amp;A Rates'!$B$2:$L$11,MATCH('Budget Worksheet'!$B$219,'F&amp;A Rates'!$A$2:$A$11,0),MATCH('Budget Worksheet'!W$9,'F&amp;A Rates'!$B$1:$L$1,0))</f>
        <v>0.51500000000000001</v>
      </c>
      <c r="W219" s="405"/>
      <c r="Y219" s="366">
        <f>INDEX('F&amp;A Rates'!$B$2:$L$11,MATCH('Budget Worksheet'!$B$219,'F&amp;A Rates'!$A$2:$A$11,0),MATCH('Budget Worksheet'!Z$9,'F&amp;A Rates'!$B$1:$L$1,0))</f>
        <v>0.51500000000000001</v>
      </c>
      <c r="Z219" s="405"/>
      <c r="AA219" s="406"/>
      <c r="AC219" s="280"/>
      <c r="AD219" s="365">
        <f>INDEX('F&amp;A Rates'!$B$2:$L$11,MATCH('Budget Worksheet'!$B$219,'F&amp;A Rates'!$A$2:$A$11,0),MATCH('Budget Worksheet'!AE$9,'F&amp;A Rates'!$B$1:$L$1,0))</f>
        <v>0.51500000000000001</v>
      </c>
      <c r="AE219" s="405"/>
      <c r="AG219" s="366">
        <f>INDEX('F&amp;A Rates'!$B$2:$L$11,MATCH('Budget Worksheet'!$B$219,'F&amp;A Rates'!$A$2:$A$11,0),MATCH('Budget Worksheet'!AH$9,'F&amp;A Rates'!$B$1:$L$1,0))</f>
        <v>0.51500000000000001</v>
      </c>
      <c r="AH219" s="405"/>
      <c r="AI219" s="406"/>
      <c r="AK219" s="280"/>
      <c r="AL219" s="365">
        <f>INDEX('F&amp;A Rates'!$B$2:$L$11,MATCH('Budget Worksheet'!$B$219,'F&amp;A Rates'!$A$2:$A$11,0),MATCH('Budget Worksheet'!AM$9,'F&amp;A Rates'!$B$1:$L$1,0))</f>
        <v>0.51500000000000001</v>
      </c>
      <c r="AM219" s="405"/>
      <c r="AO219" s="366">
        <f>INDEX('F&amp;A Rates'!$B$2:$L$11,MATCH('Budget Worksheet'!$B$219,'F&amp;A Rates'!$A$2:$A$11,0),MATCH('Budget Worksheet'!AP$9,'F&amp;A Rates'!$B$1:$L$1,0))</f>
        <v>0.51500000000000001</v>
      </c>
      <c r="AP219" s="405"/>
      <c r="AQ219" s="406"/>
    </row>
    <row r="220" spans="2:43" s="396" customFormat="1" x14ac:dyDescent="0.25">
      <c r="B220" s="159" t="s">
        <v>304</v>
      </c>
      <c r="C220" s="268"/>
      <c r="D220" s="301"/>
      <c r="E220" s="280"/>
      <c r="F220" s="365"/>
      <c r="G220" s="405"/>
      <c r="H220" s="269">
        <f>ROUND(H215*F219,0)</f>
        <v>0</v>
      </c>
      <c r="I220" s="366"/>
      <c r="J220" s="405"/>
      <c r="K220" s="271">
        <f>ROUND(K215*I219,0)</f>
        <v>0</v>
      </c>
      <c r="M220" s="280"/>
      <c r="N220" s="365"/>
      <c r="O220" s="405"/>
      <c r="P220" s="269">
        <f>ROUND(P215*N219,0)</f>
        <v>0</v>
      </c>
      <c r="Q220" s="366"/>
      <c r="R220" s="405"/>
      <c r="S220" s="271">
        <f>ROUND(S215*Q219,0)</f>
        <v>0</v>
      </c>
      <c r="U220" s="280"/>
      <c r="V220" s="365"/>
      <c r="W220" s="405"/>
      <c r="X220" s="269">
        <f>ROUND(X215*V219,0)</f>
        <v>0</v>
      </c>
      <c r="Y220" s="366"/>
      <c r="Z220" s="405"/>
      <c r="AA220" s="271">
        <f>ROUND(AA215*Y219,0)</f>
        <v>0</v>
      </c>
      <c r="AC220" s="280"/>
      <c r="AD220" s="365"/>
      <c r="AE220" s="405"/>
      <c r="AF220" s="269">
        <f>ROUND(AF215*AD219,0)</f>
        <v>0</v>
      </c>
      <c r="AG220" s="366"/>
      <c r="AH220" s="405"/>
      <c r="AI220" s="271">
        <f>ROUND(AI215*AG219,0)</f>
        <v>0</v>
      </c>
      <c r="AK220" s="280"/>
      <c r="AL220" s="365"/>
      <c r="AM220" s="405"/>
      <c r="AN220" s="269">
        <f>ROUND(AN215*AL219,0)</f>
        <v>0</v>
      </c>
      <c r="AO220" s="366"/>
      <c r="AP220" s="405"/>
      <c r="AQ220" s="271">
        <f>ROUND(AQ215*AO219,0)</f>
        <v>0</v>
      </c>
    </row>
    <row r="221" spans="2:43" s="396" customFormat="1" ht="14.4" thickBot="1" x14ac:dyDescent="0.3">
      <c r="B221" s="159"/>
      <c r="C221" s="268"/>
      <c r="D221" s="301"/>
      <c r="E221" s="280"/>
      <c r="F221" s="365"/>
      <c r="G221" s="405"/>
      <c r="H221" s="269"/>
      <c r="I221" s="366"/>
      <c r="J221" s="405"/>
      <c r="K221" s="271"/>
      <c r="M221" s="280"/>
      <c r="N221" s="365"/>
      <c r="O221" s="405"/>
      <c r="P221" s="269"/>
      <c r="Q221" s="366"/>
      <c r="R221" s="405"/>
      <c r="S221" s="271"/>
      <c r="U221" s="280"/>
      <c r="V221" s="365"/>
      <c r="W221" s="405"/>
      <c r="X221" s="269"/>
      <c r="Y221" s="366"/>
      <c r="Z221" s="405"/>
      <c r="AA221" s="271"/>
      <c r="AC221" s="280"/>
      <c r="AD221" s="365"/>
      <c r="AE221" s="405"/>
      <c r="AF221" s="269"/>
      <c r="AG221" s="366"/>
      <c r="AH221" s="405"/>
      <c r="AI221" s="271"/>
      <c r="AK221" s="280"/>
      <c r="AL221" s="365"/>
      <c r="AM221" s="405"/>
      <c r="AN221" s="269"/>
      <c r="AO221" s="366"/>
      <c r="AP221" s="405"/>
      <c r="AQ221" s="271"/>
    </row>
    <row r="222" spans="2:43" s="396" customFormat="1" ht="14.4" thickTop="1" x14ac:dyDescent="0.25">
      <c r="B222" s="273"/>
      <c r="C222" s="274"/>
      <c r="D222" s="301"/>
      <c r="E222" s="275"/>
      <c r="F222" s="315"/>
      <c r="G222" s="276"/>
      <c r="H222" s="277">
        <f>H215+H220</f>
        <v>0</v>
      </c>
      <c r="I222" s="359"/>
      <c r="J222" s="276"/>
      <c r="K222" s="278">
        <f>K215+K220</f>
        <v>0</v>
      </c>
      <c r="M222" s="275"/>
      <c r="N222" s="315"/>
      <c r="O222" s="276"/>
      <c r="P222" s="277">
        <f>P215+P220</f>
        <v>0</v>
      </c>
      <c r="Q222" s="359"/>
      <c r="R222" s="276"/>
      <c r="S222" s="278">
        <f>S215+S220</f>
        <v>0</v>
      </c>
      <c r="U222" s="275"/>
      <c r="V222" s="315"/>
      <c r="W222" s="276"/>
      <c r="X222" s="277">
        <f>X215+X220</f>
        <v>0</v>
      </c>
      <c r="Y222" s="359"/>
      <c r="Z222" s="276"/>
      <c r="AA222" s="278">
        <f>AA215+AA220</f>
        <v>0</v>
      </c>
      <c r="AC222" s="275"/>
      <c r="AD222" s="315"/>
      <c r="AE222" s="276"/>
      <c r="AF222" s="277">
        <f>AF215+AF220</f>
        <v>0</v>
      </c>
      <c r="AG222" s="359"/>
      <c r="AH222" s="276"/>
      <c r="AI222" s="278">
        <f>AI215+AI220</f>
        <v>0</v>
      </c>
      <c r="AK222" s="275"/>
      <c r="AL222" s="315"/>
      <c r="AM222" s="276"/>
      <c r="AN222" s="277">
        <f>AN215+AN220</f>
        <v>0</v>
      </c>
      <c r="AO222" s="359"/>
      <c r="AP222" s="276"/>
      <c r="AQ222" s="278">
        <f>AQ215+AQ220</f>
        <v>0</v>
      </c>
    </row>
    <row r="223" spans="2:43" s="396" customFormat="1" x14ac:dyDescent="0.25">
      <c r="B223" s="279"/>
      <c r="C223" s="268"/>
      <c r="D223" s="301"/>
      <c r="E223" s="280"/>
      <c r="F223" s="263"/>
      <c r="G223" s="281"/>
      <c r="H223" s="282"/>
      <c r="I223" s="360"/>
      <c r="J223" s="281"/>
      <c r="K223" s="284"/>
      <c r="M223" s="280"/>
      <c r="N223" s="263"/>
      <c r="O223" s="281"/>
      <c r="P223" s="282"/>
      <c r="Q223" s="360"/>
      <c r="R223" s="281"/>
      <c r="S223" s="284"/>
      <c r="U223" s="280"/>
      <c r="V223" s="263"/>
      <c r="W223" s="281"/>
      <c r="X223" s="282"/>
      <c r="Y223" s="360"/>
      <c r="Z223" s="281"/>
      <c r="AA223" s="284"/>
      <c r="AC223" s="280"/>
      <c r="AD223" s="263"/>
      <c r="AE223" s="281"/>
      <c r="AF223" s="282"/>
      <c r="AG223" s="360"/>
      <c r="AH223" s="281"/>
      <c r="AI223" s="284"/>
      <c r="AK223" s="280"/>
      <c r="AL223" s="263"/>
      <c r="AM223" s="281"/>
      <c r="AN223" s="282"/>
      <c r="AO223" s="360"/>
      <c r="AP223" s="281"/>
      <c r="AQ223" s="284"/>
    </row>
    <row r="224" spans="2:43" s="396" customFormat="1" ht="16.2" thickBot="1" x14ac:dyDescent="0.35">
      <c r="B224" s="524" t="s">
        <v>5</v>
      </c>
      <c r="C224" s="525"/>
      <c r="D224" s="301"/>
      <c r="E224" s="280"/>
      <c r="F224" s="316"/>
      <c r="G224" s="285"/>
      <c r="H224" s="286"/>
      <c r="I224" s="361"/>
      <c r="J224" s="285"/>
      <c r="K224" s="287">
        <f>H222+K222</f>
        <v>0</v>
      </c>
      <c r="M224" s="280"/>
      <c r="N224" s="316"/>
      <c r="O224" s="285"/>
      <c r="P224" s="286"/>
      <c r="Q224" s="361"/>
      <c r="R224" s="285"/>
      <c r="S224" s="287">
        <f>P222+S222</f>
        <v>0</v>
      </c>
      <c r="U224" s="280"/>
      <c r="V224" s="316"/>
      <c r="W224" s="285"/>
      <c r="X224" s="286"/>
      <c r="Y224" s="361"/>
      <c r="Z224" s="285"/>
      <c r="AA224" s="287">
        <f>X222+AA222</f>
        <v>0</v>
      </c>
      <c r="AC224" s="280"/>
      <c r="AD224" s="316"/>
      <c r="AE224" s="285"/>
      <c r="AF224" s="286"/>
      <c r="AG224" s="361"/>
      <c r="AH224" s="285"/>
      <c r="AI224" s="287">
        <f>AF222+AI222</f>
        <v>0</v>
      </c>
      <c r="AK224" s="280"/>
      <c r="AL224" s="316"/>
      <c r="AM224" s="285"/>
      <c r="AN224" s="286"/>
      <c r="AO224" s="361"/>
      <c r="AP224" s="285"/>
      <c r="AQ224" s="287">
        <f>AN222+AQ222</f>
        <v>0</v>
      </c>
    </row>
    <row r="225" spans="2:43" s="396" customFormat="1" x14ac:dyDescent="0.25">
      <c r="B225" s="489"/>
      <c r="C225" s="288"/>
      <c r="D225" s="301"/>
      <c r="E225" s="289"/>
      <c r="F225" s="317"/>
      <c r="G225" s="290"/>
      <c r="H225" s="291"/>
      <c r="I225" s="362"/>
      <c r="J225" s="290"/>
      <c r="K225" s="292"/>
      <c r="M225" s="289"/>
      <c r="N225" s="317"/>
      <c r="O225" s="290"/>
      <c r="P225" s="291"/>
      <c r="Q225" s="362"/>
      <c r="R225" s="290"/>
      <c r="S225" s="292"/>
      <c r="U225" s="289"/>
      <c r="V225" s="317"/>
      <c r="W225" s="290"/>
      <c r="X225" s="291"/>
      <c r="Y225" s="362"/>
      <c r="Z225" s="290"/>
      <c r="AA225" s="292"/>
      <c r="AC225" s="289"/>
      <c r="AD225" s="317"/>
      <c r="AE225" s="290"/>
      <c r="AF225" s="291"/>
      <c r="AG225" s="362"/>
      <c r="AH225" s="290"/>
      <c r="AI225" s="292"/>
      <c r="AK225" s="289"/>
      <c r="AL225" s="317"/>
      <c r="AM225" s="290"/>
      <c r="AN225" s="291"/>
      <c r="AO225" s="362"/>
      <c r="AP225" s="290"/>
      <c r="AQ225" s="292"/>
    </row>
    <row r="226" spans="2:43" s="396" customFormat="1" x14ac:dyDescent="0.25">
      <c r="B226" s="159" t="str">
        <f>B219</f>
        <v xml:space="preserve">On Campus Research </v>
      </c>
      <c r="C226" s="268" t="s">
        <v>292</v>
      </c>
      <c r="D226" s="298"/>
      <c r="E226" s="280"/>
      <c r="F226" s="367">
        <f>F219</f>
        <v>0.51</v>
      </c>
      <c r="G226" s="281"/>
      <c r="I226" s="368">
        <f>I219</f>
        <v>0.51500000000000001</v>
      </c>
      <c r="J226" s="281"/>
      <c r="K226" s="406"/>
      <c r="M226" s="280"/>
      <c r="N226" s="367">
        <f>N219</f>
        <v>0.51500000000000001</v>
      </c>
      <c r="O226" s="281"/>
      <c r="Q226" s="368">
        <f>Q219</f>
        <v>0.51500000000000001</v>
      </c>
      <c r="R226" s="281"/>
      <c r="S226" s="406"/>
      <c r="U226" s="280"/>
      <c r="V226" s="367">
        <f>V219</f>
        <v>0.51500000000000001</v>
      </c>
      <c r="W226" s="281"/>
      <c r="Y226" s="368">
        <f>Y219</f>
        <v>0.51500000000000001</v>
      </c>
      <c r="Z226" s="281"/>
      <c r="AA226" s="406"/>
      <c r="AC226" s="280"/>
      <c r="AD226" s="367">
        <f>AD219</f>
        <v>0.51500000000000001</v>
      </c>
      <c r="AE226" s="281"/>
      <c r="AG226" s="368">
        <f>AG219</f>
        <v>0.51500000000000001</v>
      </c>
      <c r="AH226" s="281"/>
      <c r="AI226" s="406"/>
      <c r="AK226" s="280"/>
      <c r="AL226" s="367">
        <f>AL219</f>
        <v>0.51500000000000001</v>
      </c>
      <c r="AM226" s="281"/>
      <c r="AO226" s="368">
        <f>AO219</f>
        <v>0.51500000000000001</v>
      </c>
      <c r="AP226" s="281"/>
      <c r="AQ226" s="406"/>
    </row>
    <row r="227" spans="2:43" s="396" customFormat="1" x14ac:dyDescent="0.25">
      <c r="B227" s="159" t="s">
        <v>304</v>
      </c>
      <c r="C227" s="293"/>
      <c r="D227" s="298"/>
      <c r="E227" s="280"/>
      <c r="F227" s="367"/>
      <c r="G227" s="281"/>
      <c r="H227" s="269">
        <f>ROUND(H216*F226,0)</f>
        <v>0</v>
      </c>
      <c r="I227" s="368"/>
      <c r="J227" s="281"/>
      <c r="K227" s="271">
        <f>ROUND(K216*I226,0)</f>
        <v>0</v>
      </c>
      <c r="M227" s="280"/>
      <c r="N227" s="367"/>
      <c r="O227" s="281"/>
      <c r="P227" s="269">
        <f>ROUND(P216*N226,0)</f>
        <v>0</v>
      </c>
      <c r="Q227" s="368"/>
      <c r="R227" s="281"/>
      <c r="S227" s="271">
        <f>ROUND(S216*Q226,0)</f>
        <v>0</v>
      </c>
      <c r="U227" s="280"/>
      <c r="V227" s="367"/>
      <c r="W227" s="281"/>
      <c r="X227" s="269">
        <f>ROUND(X216*V226,0)</f>
        <v>0</v>
      </c>
      <c r="Y227" s="368"/>
      <c r="Z227" s="281"/>
      <c r="AA227" s="271">
        <f>ROUND(AA216*Y226,0)</f>
        <v>0</v>
      </c>
      <c r="AC227" s="280"/>
      <c r="AD227" s="367"/>
      <c r="AE227" s="281"/>
      <c r="AF227" s="269">
        <f>ROUND(AF216*AD226,0)</f>
        <v>0</v>
      </c>
      <c r="AG227" s="368"/>
      <c r="AH227" s="281"/>
      <c r="AI227" s="271">
        <f>ROUND(AI216*AG226,0)</f>
        <v>0</v>
      </c>
      <c r="AK227" s="280"/>
      <c r="AL227" s="367"/>
      <c r="AM227" s="281"/>
      <c r="AN227" s="269">
        <f>ROUND(AN216*AL226,0)</f>
        <v>0</v>
      </c>
      <c r="AO227" s="368"/>
      <c r="AP227" s="281"/>
      <c r="AQ227" s="271">
        <f>ROUND(AQ216*AO226,0)</f>
        <v>0</v>
      </c>
    </row>
    <row r="228" spans="2:43" s="396" customFormat="1" ht="14.4" thickBot="1" x14ac:dyDescent="0.3">
      <c r="B228" s="159"/>
      <c r="C228" s="293"/>
      <c r="D228" s="298"/>
      <c r="E228" s="280"/>
      <c r="F228" s="367"/>
      <c r="G228" s="281"/>
      <c r="H228" s="269"/>
      <c r="I228" s="368"/>
      <c r="J228" s="281"/>
      <c r="K228" s="271"/>
      <c r="M228" s="280"/>
      <c r="N228" s="367"/>
      <c r="O228" s="281"/>
      <c r="P228" s="269"/>
      <c r="Q228" s="368"/>
      <c r="R228" s="281"/>
      <c r="S228" s="271"/>
      <c r="U228" s="280"/>
      <c r="V228" s="367"/>
      <c r="W228" s="281"/>
      <c r="X228" s="269"/>
      <c r="Y228" s="368"/>
      <c r="Z228" s="281"/>
      <c r="AA228" s="271"/>
      <c r="AC228" s="280"/>
      <c r="AD228" s="367"/>
      <c r="AE228" s="281"/>
      <c r="AF228" s="269"/>
      <c r="AG228" s="368"/>
      <c r="AH228" s="281"/>
      <c r="AI228" s="271"/>
      <c r="AK228" s="280"/>
      <c r="AL228" s="367"/>
      <c r="AM228" s="281"/>
      <c r="AN228" s="269"/>
      <c r="AO228" s="368"/>
      <c r="AP228" s="281"/>
      <c r="AQ228" s="271"/>
    </row>
    <row r="229" spans="2:43" s="396" customFormat="1" ht="14.4" thickTop="1" x14ac:dyDescent="0.25">
      <c r="B229" s="273"/>
      <c r="C229" s="294"/>
      <c r="D229" s="298"/>
      <c r="E229" s="334"/>
      <c r="F229" s="318"/>
      <c r="G229" s="295"/>
      <c r="H229" s="277">
        <f>H215+H227</f>
        <v>0</v>
      </c>
      <c r="I229" s="363"/>
      <c r="J229" s="295"/>
      <c r="K229" s="278">
        <f>K215+K227</f>
        <v>0</v>
      </c>
      <c r="M229" s="334"/>
      <c r="N229" s="318"/>
      <c r="O229" s="295"/>
      <c r="P229" s="277">
        <f>P215+P227</f>
        <v>0</v>
      </c>
      <c r="Q229" s="363"/>
      <c r="R229" s="295"/>
      <c r="S229" s="278">
        <f>S215+S227</f>
        <v>0</v>
      </c>
      <c r="U229" s="334"/>
      <c r="V229" s="318"/>
      <c r="W229" s="295"/>
      <c r="X229" s="277">
        <f>X215+X227</f>
        <v>0</v>
      </c>
      <c r="Y229" s="363"/>
      <c r="Z229" s="295"/>
      <c r="AA229" s="278">
        <f>AA215+AA227</f>
        <v>0</v>
      </c>
      <c r="AC229" s="334"/>
      <c r="AD229" s="318"/>
      <c r="AE229" s="295"/>
      <c r="AF229" s="277">
        <f>AF215+AF227</f>
        <v>0</v>
      </c>
      <c r="AG229" s="363"/>
      <c r="AH229" s="295"/>
      <c r="AI229" s="278">
        <f>AI215+AI227</f>
        <v>0</v>
      </c>
      <c r="AK229" s="334"/>
      <c r="AL229" s="318"/>
      <c r="AM229" s="295"/>
      <c r="AN229" s="277">
        <f>AN215+AN227</f>
        <v>0</v>
      </c>
      <c r="AO229" s="363"/>
      <c r="AP229" s="295"/>
      <c r="AQ229" s="278">
        <f>AQ215+AQ227</f>
        <v>0</v>
      </c>
    </row>
    <row r="230" spans="2:43" s="396" customFormat="1" x14ac:dyDescent="0.25">
      <c r="B230" s="279"/>
      <c r="C230" s="293"/>
      <c r="D230" s="298"/>
      <c r="E230" s="257"/>
      <c r="F230" s="259"/>
      <c r="G230" s="258"/>
      <c r="H230" s="282"/>
      <c r="I230" s="357"/>
      <c r="J230" s="258"/>
      <c r="K230" s="284"/>
      <c r="M230" s="257"/>
      <c r="N230" s="259"/>
      <c r="O230" s="258"/>
      <c r="P230" s="282"/>
      <c r="Q230" s="357"/>
      <c r="R230" s="258"/>
      <c r="S230" s="284"/>
      <c r="U230" s="257"/>
      <c r="V230" s="259"/>
      <c r="W230" s="258"/>
      <c r="X230" s="282"/>
      <c r="Y230" s="357"/>
      <c r="Z230" s="258"/>
      <c r="AA230" s="284"/>
      <c r="AC230" s="257"/>
      <c r="AD230" s="259"/>
      <c r="AE230" s="258"/>
      <c r="AF230" s="282"/>
      <c r="AG230" s="357"/>
      <c r="AH230" s="258"/>
      <c r="AI230" s="284"/>
      <c r="AK230" s="257"/>
      <c r="AL230" s="259"/>
      <c r="AM230" s="258"/>
      <c r="AN230" s="282"/>
      <c r="AO230" s="357"/>
      <c r="AP230" s="258"/>
      <c r="AQ230" s="284"/>
    </row>
    <row r="231" spans="2:43" s="396" customFormat="1" ht="16.2" thickBot="1" x14ac:dyDescent="0.35">
      <c r="B231" s="524" t="s">
        <v>5</v>
      </c>
      <c r="C231" s="525"/>
      <c r="D231" s="330"/>
      <c r="E231" s="327"/>
      <c r="F231" s="319"/>
      <c r="G231" s="296"/>
      <c r="H231" s="286"/>
      <c r="I231" s="364"/>
      <c r="J231" s="296"/>
      <c r="K231" s="287">
        <f>H229+K229</f>
        <v>0</v>
      </c>
      <c r="M231" s="327"/>
      <c r="N231" s="319"/>
      <c r="O231" s="296"/>
      <c r="P231" s="286"/>
      <c r="Q231" s="364"/>
      <c r="R231" s="296"/>
      <c r="S231" s="287">
        <f>P229+S229</f>
        <v>0</v>
      </c>
      <c r="U231" s="327"/>
      <c r="V231" s="319"/>
      <c r="W231" s="296"/>
      <c r="X231" s="286"/>
      <c r="Y231" s="364"/>
      <c r="Z231" s="296"/>
      <c r="AA231" s="287">
        <f>X229+AA229</f>
        <v>0</v>
      </c>
      <c r="AC231" s="327"/>
      <c r="AD231" s="319"/>
      <c r="AE231" s="296"/>
      <c r="AF231" s="286"/>
      <c r="AG231" s="364"/>
      <c r="AH231" s="296"/>
      <c r="AI231" s="287">
        <f>AF229+AI229</f>
        <v>0</v>
      </c>
      <c r="AK231" s="327"/>
      <c r="AL231" s="319"/>
      <c r="AM231" s="296"/>
      <c r="AN231" s="286"/>
      <c r="AO231" s="364"/>
      <c r="AP231" s="296"/>
      <c r="AQ231" s="287">
        <f>AN229+AQ229</f>
        <v>0</v>
      </c>
    </row>
    <row r="232" spans="2:43" s="396" customFormat="1" x14ac:dyDescent="0.25">
      <c r="B232" s="297"/>
      <c r="C232" s="298"/>
      <c r="D232" s="298"/>
      <c r="E232" s="263"/>
      <c r="F232" s="283"/>
      <c r="G232" s="281"/>
      <c r="H232" s="299"/>
      <c r="I232" s="283"/>
      <c r="J232" s="281"/>
      <c r="K232" s="299"/>
      <c r="L232" s="395"/>
    </row>
    <row r="233" spans="2:43" s="396" customFormat="1" x14ac:dyDescent="0.25">
      <c r="B233" s="300"/>
      <c r="C233" s="301"/>
      <c r="D233" s="301"/>
      <c r="E233" s="263"/>
      <c r="F233" s="263"/>
      <c r="G233" s="281"/>
      <c r="H233" s="299"/>
      <c r="I233" s="283"/>
      <c r="J233" s="281"/>
      <c r="K233" s="269"/>
      <c r="L233" s="395"/>
    </row>
    <row r="234" spans="2:43" s="396" customFormat="1" x14ac:dyDescent="0.25">
      <c r="B234" s="300"/>
      <c r="C234" s="301"/>
      <c r="D234" s="301"/>
      <c r="E234" s="263"/>
      <c r="F234" s="263"/>
      <c r="G234" s="281"/>
      <c r="H234" s="299"/>
      <c r="I234" s="283"/>
      <c r="J234" s="281"/>
      <c r="K234" s="272"/>
      <c r="L234" s="395"/>
    </row>
    <row r="235" spans="2:43" s="396" customFormat="1" x14ac:dyDescent="0.25">
      <c r="B235" s="302"/>
      <c r="C235" s="301"/>
      <c r="D235" s="301"/>
      <c r="E235" s="258"/>
      <c r="F235" s="259"/>
      <c r="G235" s="258"/>
      <c r="H235" s="299"/>
      <c r="I235" s="258"/>
      <c r="J235" s="258"/>
      <c r="K235" s="282"/>
      <c r="L235" s="395"/>
    </row>
    <row r="236" spans="2:43" s="396" customFormat="1" x14ac:dyDescent="0.25">
      <c r="B236" s="302"/>
      <c r="C236" s="301"/>
      <c r="D236" s="301"/>
      <c r="E236" s="258"/>
      <c r="F236" s="259"/>
      <c r="G236" s="258"/>
      <c r="H236" s="299"/>
      <c r="I236" s="258"/>
      <c r="J236" s="258"/>
      <c r="K236" s="282"/>
      <c r="L236" s="395"/>
    </row>
    <row r="237" spans="2:43" s="396" customFormat="1" x14ac:dyDescent="0.25">
      <c r="B237" s="302"/>
      <c r="C237" s="301"/>
      <c r="D237" s="301"/>
      <c r="E237" s="258"/>
      <c r="F237" s="259"/>
      <c r="G237" s="258"/>
      <c r="H237" s="299"/>
      <c r="I237" s="258"/>
      <c r="J237" s="258"/>
      <c r="K237" s="282"/>
      <c r="L237" s="395"/>
    </row>
    <row r="238" spans="2:43" s="396" customFormat="1" x14ac:dyDescent="0.25">
      <c r="B238" s="300"/>
      <c r="C238" s="301"/>
      <c r="D238" s="301"/>
      <c r="E238" s="263"/>
      <c r="F238" s="263"/>
      <c r="G238" s="281"/>
      <c r="H238" s="299"/>
      <c r="I238" s="283"/>
      <c r="J238" s="281"/>
      <c r="K238" s="299"/>
      <c r="L238" s="395"/>
    </row>
    <row r="239" spans="2:43" s="396" customFormat="1" x14ac:dyDescent="0.25">
      <c r="B239" s="300"/>
      <c r="C239" s="298"/>
      <c r="D239" s="298"/>
      <c r="E239" s="263"/>
      <c r="F239" s="263"/>
      <c r="G239" s="281"/>
      <c r="H239" s="299"/>
      <c r="I239" s="283"/>
      <c r="J239" s="281"/>
      <c r="K239" s="269"/>
      <c r="L239" s="395"/>
    </row>
    <row r="240" spans="2:43" s="396" customFormat="1" x14ac:dyDescent="0.25">
      <c r="B240" s="300"/>
      <c r="C240" s="298"/>
      <c r="D240" s="298"/>
      <c r="E240" s="263"/>
      <c r="F240" s="263"/>
      <c r="G240" s="281"/>
      <c r="H240" s="299"/>
      <c r="I240" s="283"/>
      <c r="J240" s="281"/>
      <c r="K240" s="272"/>
      <c r="L240" s="395"/>
    </row>
    <row r="241" spans="2:12" s="396" customFormat="1" x14ac:dyDescent="0.25">
      <c r="B241" s="302"/>
      <c r="C241" s="301"/>
      <c r="D241" s="301"/>
      <c r="E241" s="124"/>
      <c r="F241" s="124"/>
      <c r="G241" s="124"/>
      <c r="H241" s="143"/>
      <c r="I241" s="124"/>
      <c r="J241" s="124"/>
      <c r="K241" s="282"/>
      <c r="L241" s="395"/>
    </row>
    <row r="242" spans="2:12" s="396" customFormat="1" x14ac:dyDescent="0.25">
      <c r="B242" s="395"/>
      <c r="C242" s="395"/>
      <c r="D242" s="405"/>
      <c r="E242" s="395"/>
      <c r="F242" s="395"/>
      <c r="G242" s="395"/>
      <c r="H242" s="395"/>
      <c r="I242" s="395"/>
      <c r="J242" s="395"/>
      <c r="K242" s="395"/>
      <c r="L242" s="395"/>
    </row>
    <row r="243" spans="2:12" s="396" customFormat="1" x14ac:dyDescent="0.25">
      <c r="B243" s="302"/>
      <c r="C243" s="395"/>
      <c r="D243" s="405"/>
      <c r="E243" s="395"/>
      <c r="F243" s="395"/>
      <c r="G243" s="395"/>
      <c r="H243" s="395"/>
      <c r="I243" s="395"/>
      <c r="J243" s="395"/>
      <c r="K243" s="395"/>
      <c r="L243" s="395"/>
    </row>
    <row r="244" spans="2:12" s="396" customFormat="1" x14ac:dyDescent="0.25">
      <c r="D244" s="407"/>
    </row>
    <row r="246" spans="2:12" x14ac:dyDescent="0.25">
      <c r="B246" s="303"/>
      <c r="C246" s="217"/>
      <c r="D246" s="217"/>
      <c r="E246" s="217"/>
      <c r="F246" s="217"/>
      <c r="G246" s="217"/>
      <c r="H246" s="304"/>
      <c r="I246" s="217"/>
      <c r="J246" s="217"/>
      <c r="K246" s="153"/>
    </row>
    <row r="247" spans="2:12" ht="16.2" x14ac:dyDescent="0.35">
      <c r="B247" s="305"/>
      <c r="C247" s="306"/>
      <c r="D247" s="306"/>
      <c r="E247" s="306"/>
      <c r="F247" s="306"/>
      <c r="G247" s="306"/>
      <c r="H247" s="306"/>
      <c r="I247" s="306"/>
      <c r="J247" s="306"/>
      <c r="K247" s="306"/>
    </row>
    <row r="248" spans="2:12" ht="14.4" x14ac:dyDescent="0.3">
      <c r="B248" s="307"/>
      <c r="C248" s="308"/>
      <c r="D248" s="308"/>
      <c r="E248" s="308"/>
      <c r="F248" s="126"/>
      <c r="G248" s="126"/>
      <c r="H248" s="126"/>
      <c r="I248" s="147"/>
      <c r="J248" s="147"/>
      <c r="K248" s="147"/>
    </row>
    <row r="249" spans="2:12" x14ac:dyDescent="0.25">
      <c r="B249" s="217"/>
      <c r="C249" s="217"/>
      <c r="D249" s="217"/>
      <c r="E249" s="217"/>
      <c r="F249" s="309"/>
      <c r="G249" s="270"/>
      <c r="H249" s="309"/>
      <c r="I249" s="217"/>
      <c r="J249" s="270"/>
      <c r="K249" s="309"/>
    </row>
    <row r="250" spans="2:12" x14ac:dyDescent="0.25">
      <c r="B250" s="217"/>
      <c r="C250" s="310"/>
      <c r="D250" s="310"/>
      <c r="E250" s="310"/>
      <c r="F250" s="309"/>
      <c r="G250" s="270"/>
      <c r="H250" s="309"/>
      <c r="I250" s="217"/>
      <c r="J250" s="270"/>
      <c r="K250" s="309"/>
    </row>
    <row r="251" spans="2:12" x14ac:dyDescent="0.25">
      <c r="B251" s="217"/>
      <c r="C251" s="217"/>
      <c r="D251" s="217"/>
      <c r="E251" s="217"/>
      <c r="F251" s="309"/>
      <c r="G251" s="270"/>
      <c r="H251" s="309"/>
      <c r="I251" s="217"/>
      <c r="J251" s="270"/>
      <c r="K251" s="309"/>
    </row>
    <row r="252" spans="2:12" x14ac:dyDescent="0.25">
      <c r="B252" s="217"/>
      <c r="C252" s="217"/>
      <c r="D252" s="217"/>
      <c r="E252" s="217"/>
      <c r="F252" s="309"/>
      <c r="G252" s="270"/>
      <c r="H252" s="309"/>
      <c r="I252" s="217"/>
      <c r="J252" s="270"/>
      <c r="K252" s="309"/>
    </row>
    <row r="253" spans="2:12" x14ac:dyDescent="0.25">
      <c r="B253" s="311"/>
      <c r="C253" s="312"/>
      <c r="D253" s="312"/>
      <c r="E253" s="312"/>
      <c r="F253" s="309"/>
      <c r="G253" s="270"/>
      <c r="H253" s="309"/>
      <c r="I253" s="217"/>
      <c r="J253" s="270"/>
      <c r="K253" s="309"/>
    </row>
    <row r="254" spans="2:12" x14ac:dyDescent="0.25">
      <c r="B254" s="311"/>
      <c r="C254" s="311"/>
      <c r="D254" s="311"/>
      <c r="E254" s="311"/>
      <c r="F254" s="309"/>
      <c r="G254" s="270"/>
      <c r="H254" s="309"/>
      <c r="I254" s="217"/>
      <c r="J254" s="270"/>
      <c r="K254" s="309"/>
    </row>
    <row r="255" spans="2:12" ht="14.4" x14ac:dyDescent="0.3">
      <c r="B255" s="307"/>
      <c r="C255" s="217"/>
      <c r="D255" s="217"/>
      <c r="E255" s="217"/>
      <c r="F255" s="217"/>
      <c r="G255" s="217"/>
      <c r="H255" s="217"/>
      <c r="I255" s="217"/>
      <c r="J255" s="217"/>
      <c r="K255" s="153"/>
    </row>
    <row r="256" spans="2:12" x14ac:dyDescent="0.25">
      <c r="B256" s="217"/>
      <c r="C256" s="217"/>
      <c r="D256" s="217"/>
      <c r="E256" s="217"/>
      <c r="F256" s="309"/>
      <c r="G256" s="270"/>
      <c r="H256" s="309"/>
      <c r="I256" s="217"/>
      <c r="J256" s="270"/>
      <c r="K256" s="309"/>
    </row>
    <row r="257" spans="2:11" x14ac:dyDescent="0.25">
      <c r="B257" s="217"/>
      <c r="C257" s="310"/>
      <c r="D257" s="310"/>
      <c r="E257" s="310"/>
      <c r="F257" s="309"/>
      <c r="G257" s="270"/>
      <c r="H257" s="309"/>
      <c r="I257" s="217"/>
      <c r="J257" s="270"/>
      <c r="K257" s="309"/>
    </row>
    <row r="258" spans="2:11" x14ac:dyDescent="0.25">
      <c r="B258" s="217"/>
      <c r="C258" s="217"/>
      <c r="D258" s="217"/>
      <c r="E258" s="217"/>
      <c r="F258" s="309"/>
      <c r="G258" s="270"/>
      <c r="H258" s="309"/>
      <c r="I258" s="217"/>
      <c r="J258" s="270"/>
      <c r="K258" s="309"/>
    </row>
    <row r="259" spans="2:11" x14ac:dyDescent="0.25">
      <c r="B259" s="217"/>
      <c r="C259" s="217"/>
      <c r="D259" s="217"/>
      <c r="E259" s="217"/>
      <c r="F259" s="309"/>
      <c r="G259" s="270"/>
      <c r="H259" s="309"/>
      <c r="I259" s="217"/>
      <c r="J259" s="270"/>
      <c r="K259" s="309"/>
    </row>
    <row r="260" spans="2:11" x14ac:dyDescent="0.25">
      <c r="B260" s="311"/>
      <c r="C260" s="312"/>
      <c r="D260" s="312"/>
      <c r="E260" s="312"/>
      <c r="F260" s="309"/>
      <c r="G260" s="270"/>
      <c r="H260" s="309"/>
      <c r="I260" s="217"/>
      <c r="J260" s="270"/>
      <c r="K260" s="309"/>
    </row>
    <row r="261" spans="2:11" x14ac:dyDescent="0.25">
      <c r="B261" s="217"/>
      <c r="C261" s="217"/>
      <c r="D261" s="217"/>
      <c r="E261" s="217"/>
      <c r="F261" s="217"/>
      <c r="G261" s="217"/>
      <c r="H261" s="217"/>
      <c r="I261" s="217"/>
      <c r="J261" s="217"/>
      <c r="K261" s="217"/>
    </row>
    <row r="262" spans="2:11" x14ac:dyDescent="0.25">
      <c r="B262" s="303"/>
      <c r="C262" s="217"/>
      <c r="D262" s="217"/>
      <c r="E262" s="217"/>
      <c r="F262" s="217"/>
      <c r="G262" s="217"/>
      <c r="H262" s="217"/>
      <c r="I262" s="217"/>
      <c r="J262" s="217"/>
      <c r="K262" s="217"/>
    </row>
    <row r="263" spans="2:11" x14ac:dyDescent="0.25">
      <c r="B263" s="217"/>
      <c r="C263" s="217"/>
      <c r="D263" s="217"/>
      <c r="E263" s="217"/>
      <c r="F263" s="217"/>
      <c r="G263" s="217"/>
      <c r="H263" s="217"/>
      <c r="I263" s="217"/>
      <c r="J263" s="217"/>
      <c r="K263" s="217"/>
    </row>
  </sheetData>
  <sheetProtection selectLockedCells="1"/>
  <mergeCells count="15">
    <mergeCell ref="U7:AA7"/>
    <mergeCell ref="U8:AA8"/>
    <mergeCell ref="AC7:AI7"/>
    <mergeCell ref="AC8:AI8"/>
    <mergeCell ref="AK7:AQ7"/>
    <mergeCell ref="AK8:AQ8"/>
    <mergeCell ref="M7:S7"/>
    <mergeCell ref="M8:S8"/>
    <mergeCell ref="B224:C224"/>
    <mergeCell ref="B231:C231"/>
    <mergeCell ref="B211:C211"/>
    <mergeCell ref="B13:C13"/>
    <mergeCell ref="E7:K7"/>
    <mergeCell ref="B142:C142"/>
    <mergeCell ref="E8:K8"/>
  </mergeCells>
  <dataValidations count="1">
    <dataValidation type="list" errorStyle="warning" showErrorMessage="1" errorTitle="Select F&amp;A Type" error="Select F&amp;A Type" promptTitle="Select F&amp;A Type" prompt="Select F&amp;A Type" sqref="B219">
      <formula1>FATypes</formula1>
    </dataValidation>
  </dataValidations>
  <pageMargins left="0.7" right="0.7" top="0.75" bottom="0.75" header="0.3" footer="0.3"/>
  <pageSetup paperSize="5" scale="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53"/>
  <sheetViews>
    <sheetView topLeftCell="A51" workbookViewId="0">
      <selection activeCell="F52" sqref="F52"/>
    </sheetView>
  </sheetViews>
  <sheetFormatPr defaultColWidth="9.109375" defaultRowHeight="13.8" x14ac:dyDescent="0.25"/>
  <cols>
    <col min="1" max="1" width="57.5546875" style="95" bestFit="1" customWidth="1"/>
    <col min="2" max="12" width="10.109375" style="95" bestFit="1" customWidth="1"/>
    <col min="13" max="16384" width="9.109375" style="95"/>
  </cols>
  <sheetData>
    <row r="1" spans="1:12" hidden="1" x14ac:dyDescent="0.25"/>
    <row r="2" spans="1:12" hidden="1" x14ac:dyDescent="0.25"/>
    <row r="3" spans="1:12" hidden="1" x14ac:dyDescent="0.25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idden="1" x14ac:dyDescent="0.2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idden="1" x14ac:dyDescent="0.25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hidden="1" x14ac:dyDescent="0.25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idden="1" x14ac:dyDescent="0.25">
      <c r="B7" s="99"/>
      <c r="C7" s="99"/>
      <c r="D7" s="99"/>
      <c r="E7" s="99"/>
      <c r="F7" s="99"/>
    </row>
    <row r="8" spans="1:12" hidden="1" x14ac:dyDescent="0.25">
      <c r="A8" s="96"/>
      <c r="B8" s="96"/>
      <c r="C8" s="96"/>
      <c r="D8" s="96"/>
      <c r="E8" s="96"/>
      <c r="F8" s="96"/>
    </row>
    <row r="9" spans="1:12" hidden="1" x14ac:dyDescent="0.25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2" hidden="1" x14ac:dyDescent="0.25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2" hidden="1" x14ac:dyDescent="0.25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:12" hidden="1" x14ac:dyDescent="0.25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1:12" hidden="1" x14ac:dyDescent="0.25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1:12" hidden="1" x14ac:dyDescent="0.25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2" hidden="1" x14ac:dyDescent="0.25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2" hidden="1" x14ac:dyDescent="0.25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1:12" hidden="1" x14ac:dyDescent="0.25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1:12" hidden="1" x14ac:dyDescent="0.25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hidden="1" x14ac:dyDescent="0.25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1:12" hidden="1" x14ac:dyDescent="0.25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1:12" hidden="1" x14ac:dyDescent="0.25">
      <c r="A21" s="102"/>
      <c r="B21" s="101"/>
      <c r="C21" s="101"/>
      <c r="D21" s="101"/>
      <c r="E21" s="101"/>
      <c r="F21" s="101"/>
    </row>
    <row r="22" spans="1:12" hidden="1" x14ac:dyDescent="0.25"/>
    <row r="23" spans="1:12" hidden="1" x14ac:dyDescent="0.25">
      <c r="A23" s="96"/>
      <c r="B23" s="96"/>
      <c r="C23" s="96"/>
      <c r="D23" s="96"/>
      <c r="E23" s="96"/>
      <c r="F23" s="96"/>
    </row>
    <row r="24" spans="1:12" hidden="1" x14ac:dyDescent="0.25">
      <c r="A24" s="102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1:12" hidden="1" x14ac:dyDescent="0.2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1:12" hidden="1" x14ac:dyDescent="0.25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1:12" hidden="1" x14ac:dyDescent="0.25">
      <c r="A27" s="102"/>
      <c r="B27" s="103"/>
      <c r="C27" s="103"/>
      <c r="D27" s="103"/>
      <c r="E27" s="103"/>
      <c r="F27" s="103"/>
    </row>
    <row r="28" spans="1:12" hidden="1" x14ac:dyDescent="0.25"/>
    <row r="29" spans="1:12" hidden="1" x14ac:dyDescent="0.25">
      <c r="A29" s="96"/>
      <c r="B29" s="97"/>
      <c r="C29" s="97"/>
      <c r="D29" s="97"/>
      <c r="E29" s="97"/>
      <c r="F29" s="104"/>
    </row>
    <row r="30" spans="1:12" hidden="1" x14ac:dyDescent="0.25">
      <c r="A30" s="96"/>
      <c r="B30" s="97"/>
      <c r="C30" s="97"/>
      <c r="D30" s="97"/>
      <c r="E30" s="97"/>
      <c r="F30" s="104"/>
    </row>
    <row r="31" spans="1:12" hidden="1" x14ac:dyDescent="0.25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</row>
    <row r="32" spans="1:12" hidden="1" x14ac:dyDescent="0.2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</row>
    <row r="33" spans="1:12" hidden="1" x14ac:dyDescent="0.25"/>
    <row r="34" spans="1:12" hidden="1" x14ac:dyDescent="0.25">
      <c r="A34" s="96"/>
      <c r="B34" s="96"/>
      <c r="C34" s="96"/>
      <c r="D34" s="96"/>
      <c r="E34" s="96"/>
      <c r="F34" s="96"/>
    </row>
    <row r="35" spans="1:12" hidden="1" x14ac:dyDescent="0.25">
      <c r="A35" s="99"/>
      <c r="C35" s="106"/>
      <c r="D35" s="106"/>
      <c r="E35" s="106"/>
      <c r="F35" s="106"/>
    </row>
    <row r="36" spans="1:12" hidden="1" x14ac:dyDescent="0.2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</row>
    <row r="37" spans="1:12" hidden="1" x14ac:dyDescent="0.25"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</row>
    <row r="38" spans="1:12" hidden="1" x14ac:dyDescent="0.25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</row>
    <row r="39" spans="1:12" hidden="1" x14ac:dyDescent="0.25"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1:12" hidden="1" x14ac:dyDescent="0.25"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</row>
    <row r="41" spans="1:12" hidden="1" x14ac:dyDescent="0.25">
      <c r="B41" s="106"/>
      <c r="C41" s="106"/>
      <c r="D41" s="106"/>
      <c r="E41" s="106"/>
      <c r="F41" s="106"/>
    </row>
    <row r="42" spans="1:12" hidden="1" x14ac:dyDescent="0.25">
      <c r="B42" s="106"/>
      <c r="C42" s="106"/>
      <c r="D42" s="106"/>
      <c r="E42" s="106"/>
      <c r="F42" s="106"/>
    </row>
    <row r="43" spans="1:12" hidden="1" x14ac:dyDescent="0.25">
      <c r="A43" s="99"/>
      <c r="B43" s="106"/>
      <c r="C43" s="106"/>
      <c r="D43" s="106"/>
      <c r="E43" s="106"/>
      <c r="F43" s="106"/>
    </row>
    <row r="44" spans="1:12" hidden="1" x14ac:dyDescent="0.25"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</row>
    <row r="45" spans="1:12" hidden="1" x14ac:dyDescent="0.25"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</row>
    <row r="46" spans="1:12" hidden="1" x14ac:dyDescent="0.25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1:12" hidden="1" x14ac:dyDescent="0.25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</row>
    <row r="48" spans="1:12" hidden="1" x14ac:dyDescent="0.25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</row>
    <row r="49" spans="1:6" hidden="1" x14ac:dyDescent="0.25">
      <c r="B49" s="106"/>
      <c r="C49" s="106"/>
      <c r="D49" s="106"/>
      <c r="E49" s="106"/>
      <c r="F49" s="106"/>
    </row>
    <row r="50" spans="1:6" hidden="1" x14ac:dyDescent="0.25"/>
    <row r="51" spans="1:6" x14ac:dyDescent="0.25">
      <c r="A51" s="541" t="s">
        <v>247</v>
      </c>
      <c r="B51" s="541"/>
      <c r="C51" s="541"/>
      <c r="D51" s="541"/>
      <c r="E51" s="541"/>
      <c r="F51" s="541"/>
    </row>
    <row r="52" spans="1:6" x14ac:dyDescent="0.25">
      <c r="A52" s="95" t="s">
        <v>28</v>
      </c>
      <c r="B52" s="542" t="s">
        <v>248</v>
      </c>
      <c r="C52" s="542"/>
      <c r="D52" s="542"/>
      <c r="E52" s="542"/>
      <c r="F52" s="107">
        <v>0</v>
      </c>
    </row>
    <row r="53" spans="1:6" x14ac:dyDescent="0.25">
      <c r="A53" s="95" t="s">
        <v>105</v>
      </c>
      <c r="B53" s="542" t="s">
        <v>248</v>
      </c>
      <c r="C53" s="542"/>
      <c r="D53" s="542"/>
      <c r="E53" s="542"/>
      <c r="F53" s="107">
        <v>0</v>
      </c>
    </row>
  </sheetData>
  <sheetProtection sheet="1" objects="1" scenarios="1" selectLockedCells="1"/>
  <mergeCells count="3">
    <mergeCell ref="A51:F51"/>
    <mergeCell ref="B52:E52"/>
    <mergeCell ref="B53:E53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B3" sqref="B3"/>
    </sheetView>
  </sheetViews>
  <sheetFormatPr defaultColWidth="9.109375" defaultRowHeight="14.4" x14ac:dyDescent="0.3"/>
  <cols>
    <col min="1" max="1" width="39.33203125" style="9" bestFit="1" customWidth="1"/>
    <col min="2" max="16384" width="9.109375" style="9"/>
  </cols>
  <sheetData>
    <row r="1" spans="1:12" x14ac:dyDescent="0.3">
      <c r="B1" s="92" t="s">
        <v>19</v>
      </c>
      <c r="C1" s="92" t="s">
        <v>114</v>
      </c>
      <c r="D1" s="92" t="s">
        <v>115</v>
      </c>
      <c r="E1" s="92" t="s">
        <v>128</v>
      </c>
      <c r="F1" s="92" t="s">
        <v>129</v>
      </c>
      <c r="G1" s="92" t="s">
        <v>132</v>
      </c>
      <c r="H1" s="92" t="s">
        <v>249</v>
      </c>
      <c r="I1" s="92" t="s">
        <v>250</v>
      </c>
      <c r="J1" s="92" t="s">
        <v>251</v>
      </c>
      <c r="K1" s="92" t="s">
        <v>252</v>
      </c>
      <c r="L1" s="92" t="s">
        <v>253</v>
      </c>
    </row>
    <row r="2" spans="1:12" x14ac:dyDescent="0.3">
      <c r="A2" s="91" t="s">
        <v>28</v>
      </c>
      <c r="B2" s="108">
        <v>0</v>
      </c>
      <c r="C2" s="108">
        <v>0.28999999999999998</v>
      </c>
      <c r="D2" s="108">
        <v>0.29099999999999998</v>
      </c>
      <c r="E2" s="108">
        <v>0.29299999999999998</v>
      </c>
      <c r="F2" s="108">
        <v>0.29399999999999998</v>
      </c>
      <c r="G2" s="108">
        <v>0.29499999999999998</v>
      </c>
      <c r="H2" s="108">
        <v>0.29499999999999998</v>
      </c>
      <c r="I2" s="108">
        <v>0.29499999999999998</v>
      </c>
      <c r="J2" s="108">
        <v>0.29499999999999998</v>
      </c>
      <c r="K2" s="108">
        <v>0.29499999999999998</v>
      </c>
      <c r="L2" s="108">
        <v>0.29499999999999998</v>
      </c>
    </row>
    <row r="3" spans="1:12" x14ac:dyDescent="0.3">
      <c r="A3" s="91" t="s">
        <v>105</v>
      </c>
      <c r="B3" s="108">
        <v>0</v>
      </c>
      <c r="C3" s="108">
        <v>0.35</v>
      </c>
      <c r="D3" s="108">
        <v>0.35299999999999998</v>
      </c>
      <c r="E3" s="108">
        <v>0.35699999999999998</v>
      </c>
      <c r="F3" s="108">
        <v>0.36</v>
      </c>
      <c r="G3" s="108">
        <v>0.36399999999999999</v>
      </c>
      <c r="H3" s="108">
        <v>0.36399999999999999</v>
      </c>
      <c r="I3" s="108">
        <v>0.36399999999999999</v>
      </c>
      <c r="J3" s="108">
        <v>0.36399999999999999</v>
      </c>
      <c r="K3" s="108">
        <v>0.36399999999999999</v>
      </c>
      <c r="L3" s="108">
        <v>0.36399999999999999</v>
      </c>
    </row>
    <row r="4" spans="1:12" x14ac:dyDescent="0.3">
      <c r="A4" s="91" t="s">
        <v>214</v>
      </c>
      <c r="B4" s="108">
        <v>0</v>
      </c>
      <c r="C4" s="108">
        <v>0.22</v>
      </c>
      <c r="D4" s="108">
        <v>0.22</v>
      </c>
      <c r="E4" s="108">
        <v>0.22</v>
      </c>
      <c r="F4" s="108">
        <v>0.22</v>
      </c>
      <c r="G4" s="108">
        <v>0.22</v>
      </c>
      <c r="H4" s="108">
        <v>0.22</v>
      </c>
      <c r="I4" s="108">
        <v>0.22</v>
      </c>
      <c r="J4" s="108">
        <v>0.22</v>
      </c>
      <c r="K4" s="108">
        <v>0.22</v>
      </c>
      <c r="L4" s="108">
        <v>0.22</v>
      </c>
    </row>
    <row r="5" spans="1:12" x14ac:dyDescent="0.3">
      <c r="A5" s="91" t="s">
        <v>215</v>
      </c>
      <c r="B5" s="108">
        <v>0</v>
      </c>
      <c r="C5" s="108">
        <v>8.1000000000000003E-2</v>
      </c>
      <c r="D5" s="108">
        <v>8.1000000000000003E-2</v>
      </c>
      <c r="E5" s="108">
        <v>8.1000000000000003E-2</v>
      </c>
      <c r="F5" s="108">
        <v>8.1000000000000003E-2</v>
      </c>
      <c r="G5" s="108">
        <v>8.1000000000000003E-2</v>
      </c>
      <c r="H5" s="108">
        <v>8.1000000000000003E-2</v>
      </c>
      <c r="I5" s="108">
        <v>8.1000000000000003E-2</v>
      </c>
      <c r="J5" s="108">
        <v>8.1000000000000003E-2</v>
      </c>
      <c r="K5" s="108">
        <v>8.1000000000000003E-2</v>
      </c>
      <c r="L5" s="108">
        <v>8.1000000000000003E-2</v>
      </c>
    </row>
    <row r="6" spans="1:12" x14ac:dyDescent="0.3">
      <c r="A6" s="91" t="s">
        <v>216</v>
      </c>
      <c r="B6" s="108">
        <v>0</v>
      </c>
      <c r="C6" s="108">
        <v>0.22</v>
      </c>
      <c r="D6" s="108">
        <v>0.22</v>
      </c>
      <c r="E6" s="108">
        <v>0.22</v>
      </c>
      <c r="F6" s="108">
        <v>0.22</v>
      </c>
      <c r="G6" s="108">
        <v>0.22</v>
      </c>
      <c r="H6" s="108">
        <v>0.22</v>
      </c>
      <c r="I6" s="108">
        <v>0.22</v>
      </c>
      <c r="J6" s="108">
        <v>0.22</v>
      </c>
      <c r="K6" s="108">
        <v>0.22</v>
      </c>
      <c r="L6" s="108">
        <v>0.22</v>
      </c>
    </row>
    <row r="7" spans="1:12" x14ac:dyDescent="0.3">
      <c r="A7" s="91" t="s">
        <v>20</v>
      </c>
      <c r="B7" s="108">
        <v>0</v>
      </c>
      <c r="C7" s="108">
        <v>0.25800000000000001</v>
      </c>
      <c r="D7" s="108">
        <v>0.26200000000000001</v>
      </c>
      <c r="E7" s="108">
        <v>0.26500000000000001</v>
      </c>
      <c r="F7" s="108">
        <v>0.26900000000000002</v>
      </c>
      <c r="G7" s="108">
        <v>0.27900000000000003</v>
      </c>
      <c r="H7" s="108">
        <v>0.27900000000000003</v>
      </c>
      <c r="I7" s="108">
        <v>0.27900000000000003</v>
      </c>
      <c r="J7" s="108">
        <v>0.27900000000000003</v>
      </c>
      <c r="K7" s="108">
        <v>0.27900000000000003</v>
      </c>
      <c r="L7" s="108">
        <v>0.27900000000000003</v>
      </c>
    </row>
    <row r="8" spans="1:12" x14ac:dyDescent="0.3">
      <c r="A8" s="91" t="s">
        <v>254</v>
      </c>
      <c r="B8" s="108">
        <v>0</v>
      </c>
      <c r="C8" s="108">
        <v>0.01</v>
      </c>
      <c r="D8" s="108">
        <v>0.01</v>
      </c>
      <c r="E8" s="108">
        <v>0.01</v>
      </c>
      <c r="F8" s="108">
        <v>0.01</v>
      </c>
      <c r="G8" s="108">
        <v>0.01</v>
      </c>
      <c r="H8" s="108">
        <v>0.01</v>
      </c>
      <c r="I8" s="108">
        <v>0.01</v>
      </c>
      <c r="J8" s="108">
        <v>0.01</v>
      </c>
      <c r="K8" s="108">
        <v>0.01</v>
      </c>
      <c r="L8" s="108">
        <v>0.01</v>
      </c>
    </row>
    <row r="9" spans="1:12" x14ac:dyDescent="0.3">
      <c r="A9" s="91" t="s">
        <v>255</v>
      </c>
      <c r="B9" s="108">
        <v>0</v>
      </c>
      <c r="C9" s="108">
        <v>0.08</v>
      </c>
      <c r="D9" s="108">
        <v>0.08</v>
      </c>
      <c r="E9" s="108">
        <v>0.08</v>
      </c>
      <c r="F9" s="108">
        <v>0.08</v>
      </c>
      <c r="G9" s="108">
        <v>0.08</v>
      </c>
      <c r="H9" s="108">
        <v>0.08</v>
      </c>
      <c r="I9" s="108">
        <v>0.08</v>
      </c>
      <c r="J9" s="108">
        <v>0.08</v>
      </c>
      <c r="K9" s="108">
        <v>0.08</v>
      </c>
      <c r="L9" s="108">
        <v>0.08</v>
      </c>
    </row>
    <row r="10" spans="1:12" x14ac:dyDescent="0.3">
      <c r="A10" s="91" t="s">
        <v>256</v>
      </c>
      <c r="B10" s="108">
        <v>0</v>
      </c>
      <c r="C10" s="108">
        <v>0.01</v>
      </c>
      <c r="D10" s="108">
        <v>0.01</v>
      </c>
      <c r="E10" s="108">
        <v>0.01</v>
      </c>
      <c r="F10" s="108">
        <v>0.01</v>
      </c>
      <c r="G10" s="108">
        <v>0.01</v>
      </c>
      <c r="H10" s="108">
        <v>0.01</v>
      </c>
      <c r="I10" s="108">
        <v>0.01</v>
      </c>
      <c r="J10" s="108">
        <v>0.01</v>
      </c>
      <c r="K10" s="108">
        <v>0.01</v>
      </c>
      <c r="L10" s="108">
        <v>0.01</v>
      </c>
    </row>
    <row r="11" spans="1:12" x14ac:dyDescent="0.3">
      <c r="A11" s="91" t="s">
        <v>257</v>
      </c>
      <c r="B11" s="108">
        <v>0</v>
      </c>
      <c r="C11" s="108">
        <v>0.08</v>
      </c>
      <c r="D11" s="108">
        <v>0.08</v>
      </c>
      <c r="E11" s="108">
        <v>0.08</v>
      </c>
      <c r="F11" s="108">
        <v>0.08</v>
      </c>
      <c r="G11" s="108">
        <v>0.08</v>
      </c>
      <c r="H11" s="108">
        <v>0.08</v>
      </c>
      <c r="I11" s="108">
        <v>0.08</v>
      </c>
      <c r="J11" s="108">
        <v>0.08</v>
      </c>
      <c r="K11" s="108">
        <v>0.08</v>
      </c>
      <c r="L11" s="108">
        <v>0.08</v>
      </c>
    </row>
    <row r="12" spans="1:12" x14ac:dyDescent="0.3">
      <c r="A12" s="91" t="s">
        <v>217</v>
      </c>
      <c r="B12" s="108">
        <v>0</v>
      </c>
      <c r="C12" s="108">
        <v>0.22</v>
      </c>
      <c r="D12" s="108">
        <v>0.22</v>
      </c>
      <c r="E12" s="108">
        <v>0.22</v>
      </c>
      <c r="F12" s="108">
        <v>0.22</v>
      </c>
      <c r="G12" s="108">
        <v>0.22</v>
      </c>
      <c r="H12" s="108">
        <v>0.22</v>
      </c>
      <c r="I12" s="108">
        <v>0.22</v>
      </c>
      <c r="J12" s="108">
        <v>0.22</v>
      </c>
      <c r="K12" s="108">
        <v>0.22</v>
      </c>
      <c r="L12" s="108">
        <v>0.22</v>
      </c>
    </row>
    <row r="13" spans="1:12" x14ac:dyDescent="0.3">
      <c r="A13" s="91" t="s">
        <v>153</v>
      </c>
      <c r="B13" s="108">
        <v>0</v>
      </c>
      <c r="C13" s="108">
        <v>0.08</v>
      </c>
      <c r="D13" s="108">
        <v>0.08</v>
      </c>
      <c r="E13" s="108">
        <v>0.08</v>
      </c>
      <c r="F13" s="108">
        <v>0.08</v>
      </c>
      <c r="G13" s="108">
        <v>0.08</v>
      </c>
      <c r="H13" s="108">
        <v>0.08</v>
      </c>
      <c r="I13" s="108">
        <v>0.08</v>
      </c>
      <c r="J13" s="108">
        <v>0.08</v>
      </c>
      <c r="K13" s="108">
        <v>0.08</v>
      </c>
      <c r="L13" s="108">
        <v>0.08</v>
      </c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B2" sqref="B2"/>
    </sheetView>
  </sheetViews>
  <sheetFormatPr defaultColWidth="9.109375" defaultRowHeight="14.4" x14ac:dyDescent="0.3"/>
  <cols>
    <col min="1" max="1" width="30.6640625" style="9" bestFit="1" customWidth="1"/>
    <col min="2" max="16384" width="9.109375" style="9"/>
  </cols>
  <sheetData>
    <row r="1" spans="1:12" x14ac:dyDescent="0.3">
      <c r="B1" s="92" t="s">
        <v>19</v>
      </c>
      <c r="C1" s="92" t="s">
        <v>114</v>
      </c>
      <c r="D1" s="92" t="s">
        <v>115</v>
      </c>
      <c r="E1" s="92" t="s">
        <v>128</v>
      </c>
      <c r="F1" s="92" t="s">
        <v>129</v>
      </c>
      <c r="G1" s="92" t="s">
        <v>132</v>
      </c>
      <c r="H1" s="92" t="s">
        <v>249</v>
      </c>
      <c r="I1" s="92" t="s">
        <v>250</v>
      </c>
      <c r="J1" s="92" t="s">
        <v>251</v>
      </c>
      <c r="K1" s="92" t="s">
        <v>252</v>
      </c>
      <c r="L1" s="92" t="s">
        <v>253</v>
      </c>
    </row>
    <row r="2" spans="1:12" x14ac:dyDescent="0.3">
      <c r="A2" s="93" t="s">
        <v>274</v>
      </c>
      <c r="B2" s="109">
        <v>0</v>
      </c>
      <c r="C2" s="109">
        <v>710</v>
      </c>
      <c r="D2" s="109">
        <v>781</v>
      </c>
      <c r="E2" s="109">
        <v>859</v>
      </c>
      <c r="F2" s="109">
        <v>945</v>
      </c>
      <c r="G2" s="109">
        <v>1040</v>
      </c>
      <c r="H2" s="109">
        <v>1040</v>
      </c>
      <c r="I2" s="109">
        <v>1040</v>
      </c>
      <c r="J2" s="109">
        <v>1040</v>
      </c>
      <c r="K2" s="109">
        <v>1040</v>
      </c>
      <c r="L2" s="109">
        <v>1040</v>
      </c>
    </row>
    <row r="3" spans="1:12" x14ac:dyDescent="0.3">
      <c r="A3" s="93" t="s">
        <v>275</v>
      </c>
      <c r="B3" s="109">
        <v>0</v>
      </c>
      <c r="C3" s="109">
        <v>995</v>
      </c>
      <c r="D3" s="109">
        <v>1095</v>
      </c>
      <c r="E3" s="109">
        <v>1204</v>
      </c>
      <c r="F3" s="109">
        <v>1324</v>
      </c>
      <c r="G3" s="109">
        <v>1457</v>
      </c>
      <c r="H3" s="109">
        <v>1457</v>
      </c>
      <c r="I3" s="109">
        <v>1457</v>
      </c>
      <c r="J3" s="109">
        <v>1457</v>
      </c>
      <c r="K3" s="109">
        <v>1457</v>
      </c>
      <c r="L3" s="109">
        <v>1457</v>
      </c>
    </row>
    <row r="4" spans="1:12" x14ac:dyDescent="0.3">
      <c r="A4" s="93" t="s">
        <v>276</v>
      </c>
      <c r="B4" s="109">
        <v>0</v>
      </c>
      <c r="C4" s="109">
        <v>383</v>
      </c>
      <c r="D4" s="109">
        <v>421</v>
      </c>
      <c r="E4" s="109">
        <v>463</v>
      </c>
      <c r="F4" s="109">
        <v>510</v>
      </c>
      <c r="G4" s="109">
        <v>561</v>
      </c>
      <c r="H4" s="109">
        <v>561</v>
      </c>
      <c r="I4" s="109">
        <v>561</v>
      </c>
      <c r="J4" s="109">
        <v>561</v>
      </c>
      <c r="K4" s="109">
        <v>561</v>
      </c>
      <c r="L4" s="109">
        <v>561</v>
      </c>
    </row>
  </sheetData>
  <sheetProtection sheet="1" objects="1" scenarios="1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B4" sqref="B4"/>
    </sheetView>
  </sheetViews>
  <sheetFormatPr defaultColWidth="9.109375" defaultRowHeight="14.4" x14ac:dyDescent="0.3"/>
  <cols>
    <col min="1" max="1" width="17.5546875" style="9" bestFit="1" customWidth="1"/>
    <col min="2" max="16384" width="9.109375" style="9"/>
  </cols>
  <sheetData>
    <row r="1" spans="1:12" x14ac:dyDescent="0.3">
      <c r="B1" s="92" t="s">
        <v>19</v>
      </c>
      <c r="C1" s="92" t="s">
        <v>114</v>
      </c>
      <c r="D1" s="92" t="s">
        <v>115</v>
      </c>
      <c r="E1" s="92" t="s">
        <v>128</v>
      </c>
      <c r="F1" s="92" t="s">
        <v>129</v>
      </c>
      <c r="G1" s="92" t="s">
        <v>132</v>
      </c>
      <c r="H1" s="92" t="s">
        <v>249</v>
      </c>
      <c r="I1" s="92" t="s">
        <v>250</v>
      </c>
      <c r="J1" s="92" t="s">
        <v>251</v>
      </c>
      <c r="K1" s="92" t="s">
        <v>252</v>
      </c>
      <c r="L1" s="92" t="s">
        <v>253</v>
      </c>
    </row>
    <row r="2" spans="1:12" ht="27" x14ac:dyDescent="0.3">
      <c r="A2" s="94" t="s">
        <v>139</v>
      </c>
      <c r="B2" s="110">
        <v>311.82</v>
      </c>
      <c r="C2" s="110">
        <f>B2*$B$4</f>
        <v>330.5292</v>
      </c>
      <c r="D2" s="110">
        <f t="shared" ref="D2:L2" si="0">C2*$B$4</f>
        <v>350.360952</v>
      </c>
      <c r="E2" s="110">
        <f t="shared" si="0"/>
        <v>371.38260912000004</v>
      </c>
      <c r="F2" s="110">
        <f t="shared" si="0"/>
        <v>393.66556566720004</v>
      </c>
      <c r="G2" s="110">
        <f t="shared" si="0"/>
        <v>417.28549960723205</v>
      </c>
      <c r="H2" s="110">
        <f t="shared" si="0"/>
        <v>442.32262958366601</v>
      </c>
      <c r="I2" s="110">
        <f t="shared" si="0"/>
        <v>468.86198735868601</v>
      </c>
      <c r="J2" s="110">
        <f t="shared" si="0"/>
        <v>496.99370660020719</v>
      </c>
      <c r="K2" s="110">
        <f t="shared" si="0"/>
        <v>526.81332899621964</v>
      </c>
      <c r="L2" s="110">
        <f t="shared" si="0"/>
        <v>558.42212873599283</v>
      </c>
    </row>
    <row r="4" spans="1:12" x14ac:dyDescent="0.3">
      <c r="A4" s="9" t="s">
        <v>303</v>
      </c>
      <c r="B4" s="111">
        <v>1.06</v>
      </c>
    </row>
  </sheetData>
  <sheetProtection sheet="1" objects="1" scenarios="1" selectLockedCells="1"/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10"/>
  <sheetViews>
    <sheetView workbookViewId="0">
      <selection activeCell="F52" sqref="F52"/>
    </sheetView>
  </sheetViews>
  <sheetFormatPr defaultColWidth="9.109375" defaultRowHeight="14.4" x14ac:dyDescent="0.3"/>
  <cols>
    <col min="1" max="1" width="50" style="9" bestFit="1" customWidth="1"/>
    <col min="2" max="16384" width="9.109375" style="9"/>
  </cols>
  <sheetData>
    <row r="1" spans="1:1" x14ac:dyDescent="0.3">
      <c r="A1" s="90" t="s">
        <v>293</v>
      </c>
    </row>
    <row r="2" spans="1:1" x14ac:dyDescent="0.3">
      <c r="A2" s="90" t="s">
        <v>294</v>
      </c>
    </row>
    <row r="3" spans="1:1" x14ac:dyDescent="0.3">
      <c r="A3" s="90" t="s">
        <v>295</v>
      </c>
    </row>
    <row r="4" spans="1:1" x14ac:dyDescent="0.3">
      <c r="A4" s="90" t="s">
        <v>296</v>
      </c>
    </row>
    <row r="5" spans="1:1" x14ac:dyDescent="0.3">
      <c r="A5" s="90" t="s">
        <v>301</v>
      </c>
    </row>
    <row r="6" spans="1:1" x14ac:dyDescent="0.3">
      <c r="A6" s="90" t="s">
        <v>297</v>
      </c>
    </row>
    <row r="7" spans="1:1" x14ac:dyDescent="0.3">
      <c r="A7" s="90" t="s">
        <v>298</v>
      </c>
    </row>
    <row r="8" spans="1:1" x14ac:dyDescent="0.3">
      <c r="A8" s="90" t="s">
        <v>299</v>
      </c>
    </row>
    <row r="9" spans="1:1" x14ac:dyDescent="0.3">
      <c r="A9" s="90" t="s">
        <v>300</v>
      </c>
    </row>
    <row r="10" spans="1:1" x14ac:dyDescent="0.3">
      <c r="A10" s="90" t="s">
        <v>302</v>
      </c>
    </row>
  </sheetData>
  <sheetProtection sheet="1" objects="1" scenarios="1" select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11"/>
  <sheetViews>
    <sheetView workbookViewId="0">
      <selection activeCell="F52" sqref="F52"/>
    </sheetView>
  </sheetViews>
  <sheetFormatPr defaultColWidth="9.109375" defaultRowHeight="14.4" x14ac:dyDescent="0.3"/>
  <cols>
    <col min="1" max="1" width="50" style="9" bestFit="1" customWidth="1"/>
    <col min="2" max="12" width="10.109375" style="9" bestFit="1" customWidth="1"/>
    <col min="13" max="16384" width="9.109375" style="9"/>
  </cols>
  <sheetData>
    <row r="1" spans="1:12" x14ac:dyDescent="0.3">
      <c r="B1" s="92" t="s">
        <v>19</v>
      </c>
      <c r="C1" s="92" t="s">
        <v>114</v>
      </c>
      <c r="D1" s="92" t="s">
        <v>115</v>
      </c>
      <c r="E1" s="92" t="s">
        <v>128</v>
      </c>
      <c r="F1" s="92" t="s">
        <v>129</v>
      </c>
      <c r="G1" s="92" t="s">
        <v>132</v>
      </c>
      <c r="H1" s="92" t="s">
        <v>249</v>
      </c>
      <c r="I1" s="92" t="s">
        <v>250</v>
      </c>
      <c r="J1" s="92" t="s">
        <v>251</v>
      </c>
      <c r="K1" s="92" t="s">
        <v>252</v>
      </c>
      <c r="L1" s="92" t="s">
        <v>253</v>
      </c>
    </row>
    <row r="2" spans="1:12" x14ac:dyDescent="0.3">
      <c r="A2" s="90" t="s">
        <v>293</v>
      </c>
      <c r="B2" s="112">
        <v>0.51</v>
      </c>
      <c r="C2" s="112">
        <v>0.51</v>
      </c>
      <c r="D2" s="112">
        <v>0.51500000000000001</v>
      </c>
      <c r="E2" s="112">
        <v>0.51500000000000001</v>
      </c>
      <c r="F2" s="112">
        <v>0.51500000000000001</v>
      </c>
      <c r="G2" s="112">
        <v>0.51500000000000001</v>
      </c>
      <c r="H2" s="112">
        <v>0.51500000000000001</v>
      </c>
      <c r="I2" s="112">
        <v>0.51500000000000001</v>
      </c>
      <c r="J2" s="112">
        <v>0.51500000000000001</v>
      </c>
      <c r="K2" s="112">
        <v>0.51500000000000001</v>
      </c>
      <c r="L2" s="112">
        <v>0.51500000000000001</v>
      </c>
    </row>
    <row r="3" spans="1:12" x14ac:dyDescent="0.3">
      <c r="A3" s="90" t="s">
        <v>294</v>
      </c>
      <c r="B3" s="112">
        <v>0.52</v>
      </c>
      <c r="C3" s="112">
        <v>0.52</v>
      </c>
      <c r="D3" s="112">
        <v>0.52</v>
      </c>
      <c r="E3" s="112">
        <v>0.52</v>
      </c>
      <c r="F3" s="112">
        <v>0.52</v>
      </c>
      <c r="G3" s="112">
        <v>0.52</v>
      </c>
      <c r="H3" s="112">
        <v>0.52</v>
      </c>
      <c r="I3" s="112">
        <v>0.52</v>
      </c>
      <c r="J3" s="112">
        <v>0.52</v>
      </c>
      <c r="K3" s="112">
        <v>0.52</v>
      </c>
      <c r="L3" s="112">
        <v>0.52</v>
      </c>
    </row>
    <row r="4" spans="1:12" x14ac:dyDescent="0.3">
      <c r="A4" s="90" t="s">
        <v>295</v>
      </c>
      <c r="B4" s="112">
        <v>0.435</v>
      </c>
      <c r="C4" s="112">
        <v>0.435</v>
      </c>
      <c r="D4" s="112">
        <v>0.435</v>
      </c>
      <c r="E4" s="112">
        <v>0.435</v>
      </c>
      <c r="F4" s="112">
        <v>0.435</v>
      </c>
      <c r="G4" s="112">
        <v>0.435</v>
      </c>
      <c r="H4" s="112">
        <v>0.435</v>
      </c>
      <c r="I4" s="112">
        <v>0.435</v>
      </c>
      <c r="J4" s="112">
        <v>0.435</v>
      </c>
      <c r="K4" s="112">
        <v>0.435</v>
      </c>
      <c r="L4" s="112">
        <v>0.435</v>
      </c>
    </row>
    <row r="5" spans="1:12" x14ac:dyDescent="0.3">
      <c r="A5" s="90" t="s">
        <v>296</v>
      </c>
      <c r="B5" s="112">
        <v>0.54</v>
      </c>
      <c r="C5" s="112">
        <v>0.54</v>
      </c>
      <c r="D5" s="112">
        <v>0.54</v>
      </c>
      <c r="E5" s="112">
        <v>0.54</v>
      </c>
      <c r="F5" s="112">
        <v>0.54</v>
      </c>
      <c r="G5" s="112">
        <v>0.54</v>
      </c>
      <c r="H5" s="112">
        <v>0.54</v>
      </c>
      <c r="I5" s="112">
        <v>0.54</v>
      </c>
      <c r="J5" s="112">
        <v>0.54</v>
      </c>
      <c r="K5" s="112">
        <v>0.54</v>
      </c>
      <c r="L5" s="112">
        <v>0.54</v>
      </c>
    </row>
    <row r="6" spans="1:12" x14ac:dyDescent="0.3">
      <c r="A6" s="90" t="s">
        <v>301</v>
      </c>
      <c r="B6" s="112">
        <v>0.2</v>
      </c>
      <c r="C6" s="112">
        <v>0.2</v>
      </c>
      <c r="D6" s="112">
        <v>0.2</v>
      </c>
      <c r="E6" s="112">
        <v>0.2</v>
      </c>
      <c r="F6" s="112">
        <v>0.2</v>
      </c>
      <c r="G6" s="112">
        <v>0.2</v>
      </c>
      <c r="H6" s="112">
        <v>0.2</v>
      </c>
      <c r="I6" s="112">
        <v>0.2</v>
      </c>
      <c r="J6" s="112">
        <v>0.2</v>
      </c>
      <c r="K6" s="112">
        <v>0.2</v>
      </c>
      <c r="L6" s="112">
        <v>0.2</v>
      </c>
    </row>
    <row r="7" spans="1:12" x14ac:dyDescent="0.3">
      <c r="A7" s="90" t="s">
        <v>297</v>
      </c>
      <c r="B7" s="112">
        <v>0.26</v>
      </c>
      <c r="C7" s="112">
        <v>0.26</v>
      </c>
      <c r="D7" s="112">
        <v>0.26</v>
      </c>
      <c r="E7" s="112">
        <v>0.26</v>
      </c>
      <c r="F7" s="112">
        <v>0.26</v>
      </c>
      <c r="G7" s="112">
        <v>0.26</v>
      </c>
      <c r="H7" s="112">
        <v>0.26</v>
      </c>
      <c r="I7" s="112">
        <v>0.26</v>
      </c>
      <c r="J7" s="112">
        <v>0.26</v>
      </c>
      <c r="K7" s="112">
        <v>0.26</v>
      </c>
      <c r="L7" s="112">
        <v>0.26</v>
      </c>
    </row>
    <row r="8" spans="1:12" x14ac:dyDescent="0.3">
      <c r="A8" s="90" t="s">
        <v>298</v>
      </c>
      <c r="B8" s="112">
        <v>0.26</v>
      </c>
      <c r="C8" s="112">
        <v>0.26</v>
      </c>
      <c r="D8" s="112">
        <v>0.26</v>
      </c>
      <c r="E8" s="112">
        <v>0.26</v>
      </c>
      <c r="F8" s="112">
        <v>0.26</v>
      </c>
      <c r="G8" s="112">
        <v>0.26</v>
      </c>
      <c r="H8" s="112">
        <v>0.26</v>
      </c>
      <c r="I8" s="112">
        <v>0.26</v>
      </c>
      <c r="J8" s="112">
        <v>0.26</v>
      </c>
      <c r="K8" s="112">
        <v>0.26</v>
      </c>
      <c r="L8" s="112">
        <v>0.26</v>
      </c>
    </row>
    <row r="9" spans="1:12" x14ac:dyDescent="0.3">
      <c r="A9" s="90" t="s">
        <v>299</v>
      </c>
      <c r="B9" s="112">
        <v>0.26</v>
      </c>
      <c r="C9" s="112">
        <v>0.26</v>
      </c>
      <c r="D9" s="112">
        <v>0.26</v>
      </c>
      <c r="E9" s="112">
        <v>0.26</v>
      </c>
      <c r="F9" s="112">
        <v>0.26</v>
      </c>
      <c r="G9" s="112">
        <v>0.26</v>
      </c>
      <c r="H9" s="112">
        <v>0.26</v>
      </c>
      <c r="I9" s="112">
        <v>0.26</v>
      </c>
      <c r="J9" s="112">
        <v>0.26</v>
      </c>
      <c r="K9" s="112">
        <v>0.26</v>
      </c>
      <c r="L9" s="112">
        <v>0.26</v>
      </c>
    </row>
    <row r="10" spans="1:12" x14ac:dyDescent="0.3">
      <c r="A10" s="90" t="s">
        <v>300</v>
      </c>
      <c r="B10" s="112">
        <v>0.28999999999999998</v>
      </c>
      <c r="C10" s="112">
        <v>0.28999999999999998</v>
      </c>
      <c r="D10" s="112">
        <v>0.28999999999999998</v>
      </c>
      <c r="E10" s="112">
        <v>0.28999999999999998</v>
      </c>
      <c r="F10" s="112">
        <v>0.28999999999999998</v>
      </c>
      <c r="G10" s="112">
        <v>0.28999999999999998</v>
      </c>
      <c r="H10" s="112">
        <v>0.28999999999999998</v>
      </c>
      <c r="I10" s="112">
        <v>0.28999999999999998</v>
      </c>
      <c r="J10" s="112">
        <v>0.28999999999999998</v>
      </c>
      <c r="K10" s="112">
        <v>0.28999999999999998</v>
      </c>
      <c r="L10" s="112">
        <v>0.28999999999999998</v>
      </c>
    </row>
    <row r="11" spans="1:12" x14ac:dyDescent="0.3">
      <c r="A11" s="90" t="s">
        <v>302</v>
      </c>
      <c r="B11" s="112">
        <v>0.2</v>
      </c>
      <c r="C11" s="112">
        <v>0.2</v>
      </c>
      <c r="D11" s="112">
        <v>0.2</v>
      </c>
      <c r="E11" s="112">
        <v>0.2</v>
      </c>
      <c r="F11" s="112">
        <v>0.2</v>
      </c>
      <c r="G11" s="112">
        <v>0.2</v>
      </c>
      <c r="H11" s="112">
        <v>0.2</v>
      </c>
      <c r="I11" s="112">
        <v>0.2</v>
      </c>
      <c r="J11" s="112">
        <v>0.2</v>
      </c>
      <c r="K11" s="112">
        <v>0.2</v>
      </c>
      <c r="L11" s="112">
        <v>0.2</v>
      </c>
    </row>
  </sheetData>
  <sheetProtection sheet="1" objects="1" scenarios="1" select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D89"/>
  <sheetViews>
    <sheetView topLeftCell="A28" zoomScaleNormal="100" zoomScaleSheetLayoutView="100" workbookViewId="0"/>
  </sheetViews>
  <sheetFormatPr defaultRowHeight="13.2" x14ac:dyDescent="0.25"/>
  <cols>
    <col min="1" max="1" width="47.109375" style="13" customWidth="1"/>
    <col min="2" max="2" width="30.6640625" style="13" customWidth="1"/>
    <col min="3" max="3" width="33" style="13" customWidth="1"/>
    <col min="4" max="4" width="32.44140625" style="13" customWidth="1"/>
    <col min="5" max="256" width="9.109375" style="13"/>
    <col min="257" max="257" width="40.44140625" style="13" customWidth="1"/>
    <col min="258" max="258" width="30.6640625" style="13" customWidth="1"/>
    <col min="259" max="259" width="32" style="13" customWidth="1"/>
    <col min="260" max="260" width="31.5546875" style="13" customWidth="1"/>
    <col min="261" max="512" width="9.109375" style="13"/>
    <col min="513" max="513" width="40.44140625" style="13" customWidth="1"/>
    <col min="514" max="514" width="30.6640625" style="13" customWidth="1"/>
    <col min="515" max="515" width="32" style="13" customWidth="1"/>
    <col min="516" max="516" width="31.5546875" style="13" customWidth="1"/>
    <col min="517" max="768" width="9.109375" style="13"/>
    <col min="769" max="769" width="40.44140625" style="13" customWidth="1"/>
    <col min="770" max="770" width="30.6640625" style="13" customWidth="1"/>
    <col min="771" max="771" width="32" style="13" customWidth="1"/>
    <col min="772" max="772" width="31.5546875" style="13" customWidth="1"/>
    <col min="773" max="1024" width="9.109375" style="13"/>
    <col min="1025" max="1025" width="40.44140625" style="13" customWidth="1"/>
    <col min="1026" max="1026" width="30.6640625" style="13" customWidth="1"/>
    <col min="1027" max="1027" width="32" style="13" customWidth="1"/>
    <col min="1028" max="1028" width="31.5546875" style="13" customWidth="1"/>
    <col min="1029" max="1280" width="9.109375" style="13"/>
    <col min="1281" max="1281" width="40.44140625" style="13" customWidth="1"/>
    <col min="1282" max="1282" width="30.6640625" style="13" customWidth="1"/>
    <col min="1283" max="1283" width="32" style="13" customWidth="1"/>
    <col min="1284" max="1284" width="31.5546875" style="13" customWidth="1"/>
    <col min="1285" max="1536" width="9.109375" style="13"/>
    <col min="1537" max="1537" width="40.44140625" style="13" customWidth="1"/>
    <col min="1538" max="1538" width="30.6640625" style="13" customWidth="1"/>
    <col min="1539" max="1539" width="32" style="13" customWidth="1"/>
    <col min="1540" max="1540" width="31.5546875" style="13" customWidth="1"/>
    <col min="1541" max="1792" width="9.109375" style="13"/>
    <col min="1793" max="1793" width="40.44140625" style="13" customWidth="1"/>
    <col min="1794" max="1794" width="30.6640625" style="13" customWidth="1"/>
    <col min="1795" max="1795" width="32" style="13" customWidth="1"/>
    <col min="1796" max="1796" width="31.5546875" style="13" customWidth="1"/>
    <col min="1797" max="2048" width="9.109375" style="13"/>
    <col min="2049" max="2049" width="40.44140625" style="13" customWidth="1"/>
    <col min="2050" max="2050" width="30.6640625" style="13" customWidth="1"/>
    <col min="2051" max="2051" width="32" style="13" customWidth="1"/>
    <col min="2052" max="2052" width="31.5546875" style="13" customWidth="1"/>
    <col min="2053" max="2304" width="9.109375" style="13"/>
    <col min="2305" max="2305" width="40.44140625" style="13" customWidth="1"/>
    <col min="2306" max="2306" width="30.6640625" style="13" customWidth="1"/>
    <col min="2307" max="2307" width="32" style="13" customWidth="1"/>
    <col min="2308" max="2308" width="31.5546875" style="13" customWidth="1"/>
    <col min="2309" max="2560" width="9.109375" style="13"/>
    <col min="2561" max="2561" width="40.44140625" style="13" customWidth="1"/>
    <col min="2562" max="2562" width="30.6640625" style="13" customWidth="1"/>
    <col min="2563" max="2563" width="32" style="13" customWidth="1"/>
    <col min="2564" max="2564" width="31.5546875" style="13" customWidth="1"/>
    <col min="2565" max="2816" width="9.109375" style="13"/>
    <col min="2817" max="2817" width="40.44140625" style="13" customWidth="1"/>
    <col min="2818" max="2818" width="30.6640625" style="13" customWidth="1"/>
    <col min="2819" max="2819" width="32" style="13" customWidth="1"/>
    <col min="2820" max="2820" width="31.5546875" style="13" customWidth="1"/>
    <col min="2821" max="3072" width="9.109375" style="13"/>
    <col min="3073" max="3073" width="40.44140625" style="13" customWidth="1"/>
    <col min="3074" max="3074" width="30.6640625" style="13" customWidth="1"/>
    <col min="3075" max="3075" width="32" style="13" customWidth="1"/>
    <col min="3076" max="3076" width="31.5546875" style="13" customWidth="1"/>
    <col min="3077" max="3328" width="9.109375" style="13"/>
    <col min="3329" max="3329" width="40.44140625" style="13" customWidth="1"/>
    <col min="3330" max="3330" width="30.6640625" style="13" customWidth="1"/>
    <col min="3331" max="3331" width="32" style="13" customWidth="1"/>
    <col min="3332" max="3332" width="31.5546875" style="13" customWidth="1"/>
    <col min="3333" max="3584" width="9.109375" style="13"/>
    <col min="3585" max="3585" width="40.44140625" style="13" customWidth="1"/>
    <col min="3586" max="3586" width="30.6640625" style="13" customWidth="1"/>
    <col min="3587" max="3587" width="32" style="13" customWidth="1"/>
    <col min="3588" max="3588" width="31.5546875" style="13" customWidth="1"/>
    <col min="3589" max="3840" width="9.109375" style="13"/>
    <col min="3841" max="3841" width="40.44140625" style="13" customWidth="1"/>
    <col min="3842" max="3842" width="30.6640625" style="13" customWidth="1"/>
    <col min="3843" max="3843" width="32" style="13" customWidth="1"/>
    <col min="3844" max="3844" width="31.5546875" style="13" customWidth="1"/>
    <col min="3845" max="4096" width="9.109375" style="13"/>
    <col min="4097" max="4097" width="40.44140625" style="13" customWidth="1"/>
    <col min="4098" max="4098" width="30.6640625" style="13" customWidth="1"/>
    <col min="4099" max="4099" width="32" style="13" customWidth="1"/>
    <col min="4100" max="4100" width="31.5546875" style="13" customWidth="1"/>
    <col min="4101" max="4352" width="9.109375" style="13"/>
    <col min="4353" max="4353" width="40.44140625" style="13" customWidth="1"/>
    <col min="4354" max="4354" width="30.6640625" style="13" customWidth="1"/>
    <col min="4355" max="4355" width="32" style="13" customWidth="1"/>
    <col min="4356" max="4356" width="31.5546875" style="13" customWidth="1"/>
    <col min="4357" max="4608" width="9.109375" style="13"/>
    <col min="4609" max="4609" width="40.44140625" style="13" customWidth="1"/>
    <col min="4610" max="4610" width="30.6640625" style="13" customWidth="1"/>
    <col min="4611" max="4611" width="32" style="13" customWidth="1"/>
    <col min="4612" max="4612" width="31.5546875" style="13" customWidth="1"/>
    <col min="4613" max="4864" width="9.109375" style="13"/>
    <col min="4865" max="4865" width="40.44140625" style="13" customWidth="1"/>
    <col min="4866" max="4866" width="30.6640625" style="13" customWidth="1"/>
    <col min="4867" max="4867" width="32" style="13" customWidth="1"/>
    <col min="4868" max="4868" width="31.5546875" style="13" customWidth="1"/>
    <col min="4869" max="5120" width="9.109375" style="13"/>
    <col min="5121" max="5121" width="40.44140625" style="13" customWidth="1"/>
    <col min="5122" max="5122" width="30.6640625" style="13" customWidth="1"/>
    <col min="5123" max="5123" width="32" style="13" customWidth="1"/>
    <col min="5124" max="5124" width="31.5546875" style="13" customWidth="1"/>
    <col min="5125" max="5376" width="9.109375" style="13"/>
    <col min="5377" max="5377" width="40.44140625" style="13" customWidth="1"/>
    <col min="5378" max="5378" width="30.6640625" style="13" customWidth="1"/>
    <col min="5379" max="5379" width="32" style="13" customWidth="1"/>
    <col min="5380" max="5380" width="31.5546875" style="13" customWidth="1"/>
    <col min="5381" max="5632" width="9.109375" style="13"/>
    <col min="5633" max="5633" width="40.44140625" style="13" customWidth="1"/>
    <col min="5634" max="5634" width="30.6640625" style="13" customWidth="1"/>
    <col min="5635" max="5635" width="32" style="13" customWidth="1"/>
    <col min="5636" max="5636" width="31.5546875" style="13" customWidth="1"/>
    <col min="5637" max="5888" width="9.109375" style="13"/>
    <col min="5889" max="5889" width="40.44140625" style="13" customWidth="1"/>
    <col min="5890" max="5890" width="30.6640625" style="13" customWidth="1"/>
    <col min="5891" max="5891" width="32" style="13" customWidth="1"/>
    <col min="5892" max="5892" width="31.5546875" style="13" customWidth="1"/>
    <col min="5893" max="6144" width="9.109375" style="13"/>
    <col min="6145" max="6145" width="40.44140625" style="13" customWidth="1"/>
    <col min="6146" max="6146" width="30.6640625" style="13" customWidth="1"/>
    <col min="6147" max="6147" width="32" style="13" customWidth="1"/>
    <col min="6148" max="6148" width="31.5546875" style="13" customWidth="1"/>
    <col min="6149" max="6400" width="9.109375" style="13"/>
    <col min="6401" max="6401" width="40.44140625" style="13" customWidth="1"/>
    <col min="6402" max="6402" width="30.6640625" style="13" customWidth="1"/>
    <col min="6403" max="6403" width="32" style="13" customWidth="1"/>
    <col min="6404" max="6404" width="31.5546875" style="13" customWidth="1"/>
    <col min="6405" max="6656" width="9.109375" style="13"/>
    <col min="6657" max="6657" width="40.44140625" style="13" customWidth="1"/>
    <col min="6658" max="6658" width="30.6640625" style="13" customWidth="1"/>
    <col min="6659" max="6659" width="32" style="13" customWidth="1"/>
    <col min="6660" max="6660" width="31.5546875" style="13" customWidth="1"/>
    <col min="6661" max="6912" width="9.109375" style="13"/>
    <col min="6913" max="6913" width="40.44140625" style="13" customWidth="1"/>
    <col min="6914" max="6914" width="30.6640625" style="13" customWidth="1"/>
    <col min="6915" max="6915" width="32" style="13" customWidth="1"/>
    <col min="6916" max="6916" width="31.5546875" style="13" customWidth="1"/>
    <col min="6917" max="7168" width="9.109375" style="13"/>
    <col min="7169" max="7169" width="40.44140625" style="13" customWidth="1"/>
    <col min="7170" max="7170" width="30.6640625" style="13" customWidth="1"/>
    <col min="7171" max="7171" width="32" style="13" customWidth="1"/>
    <col min="7172" max="7172" width="31.5546875" style="13" customWidth="1"/>
    <col min="7173" max="7424" width="9.109375" style="13"/>
    <col min="7425" max="7425" width="40.44140625" style="13" customWidth="1"/>
    <col min="7426" max="7426" width="30.6640625" style="13" customWidth="1"/>
    <col min="7427" max="7427" width="32" style="13" customWidth="1"/>
    <col min="7428" max="7428" width="31.5546875" style="13" customWidth="1"/>
    <col min="7429" max="7680" width="9.109375" style="13"/>
    <col min="7681" max="7681" width="40.44140625" style="13" customWidth="1"/>
    <col min="7682" max="7682" width="30.6640625" style="13" customWidth="1"/>
    <col min="7683" max="7683" width="32" style="13" customWidth="1"/>
    <col min="7684" max="7684" width="31.5546875" style="13" customWidth="1"/>
    <col min="7685" max="7936" width="9.109375" style="13"/>
    <col min="7937" max="7937" width="40.44140625" style="13" customWidth="1"/>
    <col min="7938" max="7938" width="30.6640625" style="13" customWidth="1"/>
    <col min="7939" max="7939" width="32" style="13" customWidth="1"/>
    <col min="7940" max="7940" width="31.5546875" style="13" customWidth="1"/>
    <col min="7941" max="8192" width="9.109375" style="13"/>
    <col min="8193" max="8193" width="40.44140625" style="13" customWidth="1"/>
    <col min="8194" max="8194" width="30.6640625" style="13" customWidth="1"/>
    <col min="8195" max="8195" width="32" style="13" customWidth="1"/>
    <col min="8196" max="8196" width="31.5546875" style="13" customWidth="1"/>
    <col min="8197" max="8448" width="9.109375" style="13"/>
    <col min="8449" max="8449" width="40.44140625" style="13" customWidth="1"/>
    <col min="8450" max="8450" width="30.6640625" style="13" customWidth="1"/>
    <col min="8451" max="8451" width="32" style="13" customWidth="1"/>
    <col min="8452" max="8452" width="31.5546875" style="13" customWidth="1"/>
    <col min="8453" max="8704" width="9.109375" style="13"/>
    <col min="8705" max="8705" width="40.44140625" style="13" customWidth="1"/>
    <col min="8706" max="8706" width="30.6640625" style="13" customWidth="1"/>
    <col min="8707" max="8707" width="32" style="13" customWidth="1"/>
    <col min="8708" max="8708" width="31.5546875" style="13" customWidth="1"/>
    <col min="8709" max="8960" width="9.109375" style="13"/>
    <col min="8961" max="8961" width="40.44140625" style="13" customWidth="1"/>
    <col min="8962" max="8962" width="30.6640625" style="13" customWidth="1"/>
    <col min="8963" max="8963" width="32" style="13" customWidth="1"/>
    <col min="8964" max="8964" width="31.5546875" style="13" customWidth="1"/>
    <col min="8965" max="9216" width="9.109375" style="13"/>
    <col min="9217" max="9217" width="40.44140625" style="13" customWidth="1"/>
    <col min="9218" max="9218" width="30.6640625" style="13" customWidth="1"/>
    <col min="9219" max="9219" width="32" style="13" customWidth="1"/>
    <col min="9220" max="9220" width="31.5546875" style="13" customWidth="1"/>
    <col min="9221" max="9472" width="9.109375" style="13"/>
    <col min="9473" max="9473" width="40.44140625" style="13" customWidth="1"/>
    <col min="9474" max="9474" width="30.6640625" style="13" customWidth="1"/>
    <col min="9475" max="9475" width="32" style="13" customWidth="1"/>
    <col min="9476" max="9476" width="31.5546875" style="13" customWidth="1"/>
    <col min="9477" max="9728" width="9.109375" style="13"/>
    <col min="9729" max="9729" width="40.44140625" style="13" customWidth="1"/>
    <col min="9730" max="9730" width="30.6640625" style="13" customWidth="1"/>
    <col min="9731" max="9731" width="32" style="13" customWidth="1"/>
    <col min="9732" max="9732" width="31.5546875" style="13" customWidth="1"/>
    <col min="9733" max="9984" width="9.109375" style="13"/>
    <col min="9985" max="9985" width="40.44140625" style="13" customWidth="1"/>
    <col min="9986" max="9986" width="30.6640625" style="13" customWidth="1"/>
    <col min="9987" max="9987" width="32" style="13" customWidth="1"/>
    <col min="9988" max="9988" width="31.5546875" style="13" customWidth="1"/>
    <col min="9989" max="10240" width="9.109375" style="13"/>
    <col min="10241" max="10241" width="40.44140625" style="13" customWidth="1"/>
    <col min="10242" max="10242" width="30.6640625" style="13" customWidth="1"/>
    <col min="10243" max="10243" width="32" style="13" customWidth="1"/>
    <col min="10244" max="10244" width="31.5546875" style="13" customWidth="1"/>
    <col min="10245" max="10496" width="9.109375" style="13"/>
    <col min="10497" max="10497" width="40.44140625" style="13" customWidth="1"/>
    <col min="10498" max="10498" width="30.6640625" style="13" customWidth="1"/>
    <col min="10499" max="10499" width="32" style="13" customWidth="1"/>
    <col min="10500" max="10500" width="31.5546875" style="13" customWidth="1"/>
    <col min="10501" max="10752" width="9.109375" style="13"/>
    <col min="10753" max="10753" width="40.44140625" style="13" customWidth="1"/>
    <col min="10754" max="10754" width="30.6640625" style="13" customWidth="1"/>
    <col min="10755" max="10755" width="32" style="13" customWidth="1"/>
    <col min="10756" max="10756" width="31.5546875" style="13" customWidth="1"/>
    <col min="10757" max="11008" width="9.109375" style="13"/>
    <col min="11009" max="11009" width="40.44140625" style="13" customWidth="1"/>
    <col min="11010" max="11010" width="30.6640625" style="13" customWidth="1"/>
    <col min="11011" max="11011" width="32" style="13" customWidth="1"/>
    <col min="11012" max="11012" width="31.5546875" style="13" customWidth="1"/>
    <col min="11013" max="11264" width="9.109375" style="13"/>
    <col min="11265" max="11265" width="40.44140625" style="13" customWidth="1"/>
    <col min="11266" max="11266" width="30.6640625" style="13" customWidth="1"/>
    <col min="11267" max="11267" width="32" style="13" customWidth="1"/>
    <col min="11268" max="11268" width="31.5546875" style="13" customWidth="1"/>
    <col min="11269" max="11520" width="9.109375" style="13"/>
    <col min="11521" max="11521" width="40.44140625" style="13" customWidth="1"/>
    <col min="11522" max="11522" width="30.6640625" style="13" customWidth="1"/>
    <col min="11523" max="11523" width="32" style="13" customWidth="1"/>
    <col min="11524" max="11524" width="31.5546875" style="13" customWidth="1"/>
    <col min="11525" max="11776" width="9.109375" style="13"/>
    <col min="11777" max="11777" width="40.44140625" style="13" customWidth="1"/>
    <col min="11778" max="11778" width="30.6640625" style="13" customWidth="1"/>
    <col min="11779" max="11779" width="32" style="13" customWidth="1"/>
    <col min="11780" max="11780" width="31.5546875" style="13" customWidth="1"/>
    <col min="11781" max="12032" width="9.109375" style="13"/>
    <col min="12033" max="12033" width="40.44140625" style="13" customWidth="1"/>
    <col min="12034" max="12034" width="30.6640625" style="13" customWidth="1"/>
    <col min="12035" max="12035" width="32" style="13" customWidth="1"/>
    <col min="12036" max="12036" width="31.5546875" style="13" customWidth="1"/>
    <col min="12037" max="12288" width="9.109375" style="13"/>
    <col min="12289" max="12289" width="40.44140625" style="13" customWidth="1"/>
    <col min="12290" max="12290" width="30.6640625" style="13" customWidth="1"/>
    <col min="12291" max="12291" width="32" style="13" customWidth="1"/>
    <col min="12292" max="12292" width="31.5546875" style="13" customWidth="1"/>
    <col min="12293" max="12544" width="9.109375" style="13"/>
    <col min="12545" max="12545" width="40.44140625" style="13" customWidth="1"/>
    <col min="12546" max="12546" width="30.6640625" style="13" customWidth="1"/>
    <col min="12547" max="12547" width="32" style="13" customWidth="1"/>
    <col min="12548" max="12548" width="31.5546875" style="13" customWidth="1"/>
    <col min="12549" max="12800" width="9.109375" style="13"/>
    <col min="12801" max="12801" width="40.44140625" style="13" customWidth="1"/>
    <col min="12802" max="12802" width="30.6640625" style="13" customWidth="1"/>
    <col min="12803" max="12803" width="32" style="13" customWidth="1"/>
    <col min="12804" max="12804" width="31.5546875" style="13" customWidth="1"/>
    <col min="12805" max="13056" width="9.109375" style="13"/>
    <col min="13057" max="13057" width="40.44140625" style="13" customWidth="1"/>
    <col min="13058" max="13058" width="30.6640625" style="13" customWidth="1"/>
    <col min="13059" max="13059" width="32" style="13" customWidth="1"/>
    <col min="13060" max="13060" width="31.5546875" style="13" customWidth="1"/>
    <col min="13061" max="13312" width="9.109375" style="13"/>
    <col min="13313" max="13313" width="40.44140625" style="13" customWidth="1"/>
    <col min="13314" max="13314" width="30.6640625" style="13" customWidth="1"/>
    <col min="13315" max="13315" width="32" style="13" customWidth="1"/>
    <col min="13316" max="13316" width="31.5546875" style="13" customWidth="1"/>
    <col min="13317" max="13568" width="9.109375" style="13"/>
    <col min="13569" max="13569" width="40.44140625" style="13" customWidth="1"/>
    <col min="13570" max="13570" width="30.6640625" style="13" customWidth="1"/>
    <col min="13571" max="13571" width="32" style="13" customWidth="1"/>
    <col min="13572" max="13572" width="31.5546875" style="13" customWidth="1"/>
    <col min="13573" max="13824" width="9.109375" style="13"/>
    <col min="13825" max="13825" width="40.44140625" style="13" customWidth="1"/>
    <col min="13826" max="13826" width="30.6640625" style="13" customWidth="1"/>
    <col min="13827" max="13827" width="32" style="13" customWidth="1"/>
    <col min="13828" max="13828" width="31.5546875" style="13" customWidth="1"/>
    <col min="13829" max="14080" width="9.109375" style="13"/>
    <col min="14081" max="14081" width="40.44140625" style="13" customWidth="1"/>
    <col min="14082" max="14082" width="30.6640625" style="13" customWidth="1"/>
    <col min="14083" max="14083" width="32" style="13" customWidth="1"/>
    <col min="14084" max="14084" width="31.5546875" style="13" customWidth="1"/>
    <col min="14085" max="14336" width="9.109375" style="13"/>
    <col min="14337" max="14337" width="40.44140625" style="13" customWidth="1"/>
    <col min="14338" max="14338" width="30.6640625" style="13" customWidth="1"/>
    <col min="14339" max="14339" width="32" style="13" customWidth="1"/>
    <col min="14340" max="14340" width="31.5546875" style="13" customWidth="1"/>
    <col min="14341" max="14592" width="9.109375" style="13"/>
    <col min="14593" max="14593" width="40.44140625" style="13" customWidth="1"/>
    <col min="14594" max="14594" width="30.6640625" style="13" customWidth="1"/>
    <col min="14595" max="14595" width="32" style="13" customWidth="1"/>
    <col min="14596" max="14596" width="31.5546875" style="13" customWidth="1"/>
    <col min="14597" max="14848" width="9.109375" style="13"/>
    <col min="14849" max="14849" width="40.44140625" style="13" customWidth="1"/>
    <col min="14850" max="14850" width="30.6640625" style="13" customWidth="1"/>
    <col min="14851" max="14851" width="32" style="13" customWidth="1"/>
    <col min="14852" max="14852" width="31.5546875" style="13" customWidth="1"/>
    <col min="14853" max="15104" width="9.109375" style="13"/>
    <col min="15105" max="15105" width="40.44140625" style="13" customWidth="1"/>
    <col min="15106" max="15106" width="30.6640625" style="13" customWidth="1"/>
    <col min="15107" max="15107" width="32" style="13" customWidth="1"/>
    <col min="15108" max="15108" width="31.5546875" style="13" customWidth="1"/>
    <col min="15109" max="15360" width="9.109375" style="13"/>
    <col min="15361" max="15361" width="40.44140625" style="13" customWidth="1"/>
    <col min="15362" max="15362" width="30.6640625" style="13" customWidth="1"/>
    <col min="15363" max="15363" width="32" style="13" customWidth="1"/>
    <col min="15364" max="15364" width="31.5546875" style="13" customWidth="1"/>
    <col min="15365" max="15616" width="9.109375" style="13"/>
    <col min="15617" max="15617" width="40.44140625" style="13" customWidth="1"/>
    <col min="15618" max="15618" width="30.6640625" style="13" customWidth="1"/>
    <col min="15619" max="15619" width="32" style="13" customWidth="1"/>
    <col min="15620" max="15620" width="31.5546875" style="13" customWidth="1"/>
    <col min="15621" max="15872" width="9.109375" style="13"/>
    <col min="15873" max="15873" width="40.44140625" style="13" customWidth="1"/>
    <col min="15874" max="15874" width="30.6640625" style="13" customWidth="1"/>
    <col min="15875" max="15875" width="32" style="13" customWidth="1"/>
    <col min="15876" max="15876" width="31.5546875" style="13" customWidth="1"/>
    <col min="15877" max="16128" width="9.109375" style="13"/>
    <col min="16129" max="16129" width="40.44140625" style="13" customWidth="1"/>
    <col min="16130" max="16130" width="30.6640625" style="13" customWidth="1"/>
    <col min="16131" max="16131" width="32" style="13" customWidth="1"/>
    <col min="16132" max="16132" width="31.5546875" style="13" customWidth="1"/>
    <col min="16133" max="16384" width="9.109375" style="13"/>
  </cols>
  <sheetData>
    <row r="1" spans="1:4" ht="24.9" customHeight="1" thickBot="1" x14ac:dyDescent="0.35">
      <c r="A1" s="10" t="s">
        <v>155</v>
      </c>
      <c r="B1" s="11"/>
      <c r="C1" s="11" t="s">
        <v>156</v>
      </c>
      <c r="D1" s="12" t="s">
        <v>157</v>
      </c>
    </row>
    <row r="2" spans="1:4" ht="15.6" x14ac:dyDescent="0.3">
      <c r="A2" s="543"/>
      <c r="B2" s="543"/>
      <c r="C2" s="543"/>
      <c r="D2" s="543"/>
    </row>
    <row r="3" spans="1:4" ht="15.6" x14ac:dyDescent="0.3">
      <c r="A3" s="544" t="s">
        <v>158</v>
      </c>
      <c r="B3" s="544"/>
      <c r="C3" s="544"/>
      <c r="D3" s="544"/>
    </row>
    <row r="4" spans="1:4" ht="15.6" x14ac:dyDescent="0.3">
      <c r="A4" s="14"/>
      <c r="B4" s="14"/>
      <c r="C4" s="14"/>
      <c r="D4" s="14"/>
    </row>
    <row r="5" spans="1:4" ht="15.6" x14ac:dyDescent="0.3">
      <c r="A5" s="15" t="s">
        <v>207</v>
      </c>
      <c r="B5" s="16"/>
      <c r="C5" s="15" t="s">
        <v>159</v>
      </c>
      <c r="D5" s="17"/>
    </row>
    <row r="6" spans="1:4" ht="15.6" x14ac:dyDescent="0.3">
      <c r="A6" s="15"/>
      <c r="B6" s="14"/>
      <c r="C6" s="15"/>
      <c r="D6" s="14"/>
    </row>
    <row r="7" spans="1:4" ht="15.6" x14ac:dyDescent="0.3">
      <c r="A7" s="15" t="s">
        <v>10</v>
      </c>
      <c r="B7" s="17"/>
      <c r="C7" s="15" t="s">
        <v>160</v>
      </c>
      <c r="D7" s="17"/>
    </row>
    <row r="8" spans="1:4" ht="15.6" x14ac:dyDescent="0.3">
      <c r="A8" s="15"/>
      <c r="B8" s="14"/>
      <c r="C8" s="14"/>
      <c r="D8" s="18"/>
    </row>
    <row r="9" spans="1:4" ht="15.6" x14ac:dyDescent="0.3">
      <c r="A9" s="15" t="s">
        <v>161</v>
      </c>
      <c r="B9" s="17"/>
      <c r="C9" s="17"/>
      <c r="D9" s="17"/>
    </row>
    <row r="10" spans="1:4" ht="4.5" customHeight="1" x14ac:dyDescent="0.3">
      <c r="A10" s="15"/>
      <c r="B10" s="79"/>
      <c r="C10" s="79"/>
      <c r="D10" s="79"/>
    </row>
    <row r="11" spans="1:4" ht="15.6" x14ac:dyDescent="0.3">
      <c r="A11" s="14"/>
      <c r="B11" s="19"/>
      <c r="C11" s="14"/>
      <c r="D11" s="14"/>
    </row>
    <row r="12" spans="1:4" ht="15.6" x14ac:dyDescent="0.3">
      <c r="A12" s="14"/>
      <c r="B12" s="14"/>
      <c r="C12" s="14"/>
      <c r="D12" s="14"/>
    </row>
    <row r="13" spans="1:4" ht="15.6" x14ac:dyDescent="0.3">
      <c r="A13" s="14" t="s">
        <v>162</v>
      </c>
      <c r="B13" s="14"/>
      <c r="C13" s="14"/>
      <c r="D13" s="14"/>
    </row>
    <row r="14" spans="1:4" ht="15.6" x14ac:dyDescent="0.3">
      <c r="A14" s="14"/>
      <c r="B14" s="14"/>
      <c r="C14" s="14"/>
      <c r="D14" s="14"/>
    </row>
    <row r="15" spans="1:4" ht="15.6" x14ac:dyDescent="0.3">
      <c r="A15" s="14" t="s">
        <v>163</v>
      </c>
      <c r="B15" s="14"/>
      <c r="C15" s="14"/>
      <c r="D15" s="14"/>
    </row>
    <row r="16" spans="1:4" ht="15.6" x14ac:dyDescent="0.3">
      <c r="A16" s="14" t="s">
        <v>164</v>
      </c>
      <c r="B16" s="14"/>
      <c r="C16" s="14"/>
      <c r="D16" s="14"/>
    </row>
    <row r="17" spans="1:4" ht="8.25" customHeight="1" x14ac:dyDescent="0.3">
      <c r="A17" s="14"/>
      <c r="B17" s="14"/>
      <c r="C17" s="14"/>
      <c r="D17" s="14"/>
    </row>
    <row r="18" spans="1:4" ht="16.2" x14ac:dyDescent="0.35">
      <c r="A18" s="20"/>
      <c r="B18" s="14"/>
      <c r="C18" s="14"/>
      <c r="D18" s="14"/>
    </row>
    <row r="19" spans="1:4" ht="16.2" x14ac:dyDescent="0.35">
      <c r="A19" s="20"/>
      <c r="B19" s="14"/>
      <c r="C19" s="14"/>
      <c r="D19" s="14"/>
    </row>
    <row r="20" spans="1:4" ht="12.75" customHeight="1" x14ac:dyDescent="0.3">
      <c r="A20" s="14"/>
      <c r="B20" s="14"/>
      <c r="C20" s="14"/>
      <c r="D20" s="14"/>
    </row>
    <row r="21" spans="1:4" ht="15.6" x14ac:dyDescent="0.3">
      <c r="A21" s="14" t="s">
        <v>165</v>
      </c>
      <c r="B21" s="14"/>
      <c r="C21" s="14"/>
      <c r="D21" s="14"/>
    </row>
    <row r="22" spans="1:4" ht="16.2" x14ac:dyDescent="0.35">
      <c r="A22" s="20"/>
      <c r="B22" s="14"/>
      <c r="C22" s="14"/>
      <c r="D22" s="14"/>
    </row>
    <row r="23" spans="1:4" ht="16.2" x14ac:dyDescent="0.35">
      <c r="A23" s="20"/>
      <c r="B23" s="14"/>
      <c r="C23" s="14"/>
      <c r="D23" s="14"/>
    </row>
    <row r="24" spans="1:4" ht="16.2" x14ac:dyDescent="0.35">
      <c r="A24" s="20"/>
      <c r="B24" s="14"/>
      <c r="C24" s="14"/>
      <c r="D24" s="14"/>
    </row>
    <row r="25" spans="1:4" ht="15.6" x14ac:dyDescent="0.3">
      <c r="A25" s="14" t="s">
        <v>166</v>
      </c>
      <c r="B25" s="14"/>
      <c r="C25" s="14"/>
      <c r="D25" s="14"/>
    </row>
    <row r="26" spans="1:4" ht="15.6" x14ac:dyDescent="0.3">
      <c r="A26" s="14"/>
      <c r="B26" s="14"/>
      <c r="C26" s="14"/>
      <c r="D26" s="14"/>
    </row>
    <row r="27" spans="1:4" ht="15.6" x14ac:dyDescent="0.3">
      <c r="A27" s="21" t="s">
        <v>167</v>
      </c>
      <c r="B27" s="21" t="s">
        <v>168</v>
      </c>
      <c r="C27" s="21" t="s">
        <v>12</v>
      </c>
      <c r="D27" s="21" t="s">
        <v>169</v>
      </c>
    </row>
    <row r="28" spans="1:4" x14ac:dyDescent="0.25">
      <c r="A28" s="22" t="s">
        <v>170</v>
      </c>
      <c r="B28" s="22" t="s">
        <v>171</v>
      </c>
      <c r="C28" s="23">
        <v>20000</v>
      </c>
      <c r="D28" s="22" t="s">
        <v>172</v>
      </c>
    </row>
    <row r="29" spans="1:4" ht="15.6" x14ac:dyDescent="0.3">
      <c r="A29" s="14"/>
      <c r="B29" s="14"/>
      <c r="C29" s="14"/>
      <c r="D29" s="14"/>
    </row>
    <row r="30" spans="1:4" ht="35.1" customHeight="1" x14ac:dyDescent="0.3">
      <c r="A30" s="24"/>
      <c r="B30" s="25"/>
      <c r="C30" s="26"/>
      <c r="D30" s="63"/>
    </row>
    <row r="31" spans="1:4" ht="51.75" customHeight="1" x14ac:dyDescent="0.3">
      <c r="A31" s="89"/>
      <c r="B31" s="64"/>
      <c r="C31" s="26"/>
      <c r="D31" s="63"/>
    </row>
    <row r="32" spans="1:4" ht="37.5" customHeight="1" x14ac:dyDescent="0.3">
      <c r="A32" s="21"/>
      <c r="B32" s="21"/>
      <c r="C32" s="66"/>
      <c r="D32" s="65"/>
    </row>
    <row r="33" spans="1:4" ht="31.5" customHeight="1" thickBot="1" x14ac:dyDescent="0.35">
      <c r="A33" s="27" t="s">
        <v>152</v>
      </c>
      <c r="B33" s="14"/>
      <c r="C33" s="28">
        <f>SUM(C30:C32)</f>
        <v>0</v>
      </c>
      <c r="D33" s="14"/>
    </row>
    <row r="34" spans="1:4" ht="16.2" thickTop="1" x14ac:dyDescent="0.3">
      <c r="A34" s="14"/>
      <c r="B34" s="14"/>
      <c r="C34" s="29"/>
      <c r="D34" s="14"/>
    </row>
    <row r="35" spans="1:4" ht="15.6" x14ac:dyDescent="0.3">
      <c r="A35" s="14"/>
      <c r="B35" s="14"/>
      <c r="C35" s="14"/>
      <c r="D35" s="14"/>
    </row>
    <row r="36" spans="1:4" ht="15.6" x14ac:dyDescent="0.3">
      <c r="A36" s="14" t="s">
        <v>173</v>
      </c>
      <c r="B36" s="14"/>
      <c r="C36" s="14"/>
      <c r="D36" s="14"/>
    </row>
    <row r="37" spans="1:4" ht="6.75" customHeight="1" x14ac:dyDescent="0.3">
      <c r="A37" s="14"/>
      <c r="B37" s="14"/>
      <c r="C37" s="14"/>
      <c r="D37" s="14"/>
    </row>
    <row r="38" spans="1:4" ht="16.2" x14ac:dyDescent="0.35">
      <c r="A38" s="20"/>
      <c r="B38" s="14"/>
      <c r="C38" s="14"/>
      <c r="D38" s="14"/>
    </row>
    <row r="39" spans="1:4" ht="19.5" customHeight="1" x14ac:dyDescent="0.3">
      <c r="A39" s="30"/>
      <c r="B39" s="31"/>
      <c r="C39" s="31"/>
      <c r="D39" s="31"/>
    </row>
    <row r="40" spans="1:4" ht="15.6" x14ac:dyDescent="0.3">
      <c r="A40" s="14" t="s">
        <v>174</v>
      </c>
      <c r="B40" s="14"/>
      <c r="C40" s="14"/>
      <c r="D40" s="14"/>
    </row>
    <row r="41" spans="1:4" ht="15.6" x14ac:dyDescent="0.3">
      <c r="A41" s="14" t="s">
        <v>175</v>
      </c>
      <c r="B41" s="14"/>
      <c r="C41" s="14"/>
      <c r="D41" s="14"/>
    </row>
    <row r="42" spans="1:4" ht="13.8" x14ac:dyDescent="0.25">
      <c r="A42" s="31"/>
      <c r="B42" s="31"/>
      <c r="C42" s="31"/>
      <c r="D42" s="31"/>
    </row>
    <row r="43" spans="1:4" ht="13.8" x14ac:dyDescent="0.25">
      <c r="A43" s="31"/>
      <c r="B43" s="31"/>
      <c r="C43" s="31"/>
      <c r="D43" s="31"/>
    </row>
    <row r="44" spans="1:4" ht="27" customHeight="1" x14ac:dyDescent="0.3">
      <c r="A44" s="14" t="s">
        <v>320</v>
      </c>
      <c r="B44" s="63"/>
      <c r="C44" s="32" t="s">
        <v>176</v>
      </c>
      <c r="D44" s="63"/>
    </row>
    <row r="45" spans="1:4" ht="15.6" x14ac:dyDescent="0.3">
      <c r="A45" s="14"/>
      <c r="B45" s="67"/>
      <c r="C45" s="32"/>
      <c r="D45" s="67"/>
    </row>
    <row r="46" spans="1:4" ht="27" customHeight="1" x14ac:dyDescent="0.3">
      <c r="A46" s="14" t="s">
        <v>321</v>
      </c>
      <c r="B46" s="63"/>
      <c r="C46" s="32" t="s">
        <v>176</v>
      </c>
      <c r="D46" s="17"/>
    </row>
    <row r="47" spans="1:4" ht="20.25" customHeight="1" x14ac:dyDescent="0.25">
      <c r="A47" s="31"/>
      <c r="B47" s="31"/>
      <c r="C47" s="31"/>
      <c r="D47" s="31"/>
    </row>
    <row r="48" spans="1:4" ht="13.8" x14ac:dyDescent="0.25">
      <c r="A48" s="31"/>
      <c r="B48" s="31"/>
      <c r="C48" s="31"/>
      <c r="D48" s="31"/>
    </row>
    <row r="49" spans="1:4" ht="13.8" x14ac:dyDescent="0.25">
      <c r="A49" s="31"/>
      <c r="B49" s="31"/>
      <c r="C49" s="31"/>
      <c r="D49" s="31"/>
    </row>
    <row r="50" spans="1:4" ht="13.8" x14ac:dyDescent="0.25">
      <c r="A50" s="31"/>
      <c r="B50" s="31"/>
      <c r="C50" s="31"/>
      <c r="D50" s="31"/>
    </row>
    <row r="51" spans="1:4" ht="13.8" x14ac:dyDescent="0.25">
      <c r="A51" s="31"/>
      <c r="B51" s="31"/>
      <c r="C51" s="31"/>
      <c r="D51" s="31"/>
    </row>
    <row r="52" spans="1:4" ht="13.8" x14ac:dyDescent="0.25">
      <c r="A52" s="31"/>
      <c r="B52" s="31"/>
      <c r="C52" s="31"/>
      <c r="D52" s="31"/>
    </row>
    <row r="53" spans="1:4" ht="13.8" x14ac:dyDescent="0.25">
      <c r="A53" s="31"/>
      <c r="B53" s="31"/>
      <c r="C53" s="31"/>
      <c r="D53" s="31"/>
    </row>
    <row r="54" spans="1:4" ht="13.8" x14ac:dyDescent="0.25">
      <c r="A54" s="31"/>
      <c r="B54" s="31"/>
      <c r="C54" s="31"/>
      <c r="D54" s="31"/>
    </row>
    <row r="55" spans="1:4" ht="13.8" x14ac:dyDescent="0.25">
      <c r="A55" s="31"/>
      <c r="B55" s="31"/>
      <c r="C55" s="31"/>
      <c r="D55" s="31"/>
    </row>
    <row r="56" spans="1:4" ht="13.8" x14ac:dyDescent="0.25">
      <c r="A56" s="31"/>
      <c r="B56" s="31"/>
      <c r="C56" s="31"/>
      <c r="D56" s="31"/>
    </row>
    <row r="57" spans="1:4" ht="13.8" x14ac:dyDescent="0.25">
      <c r="A57" s="31"/>
      <c r="B57" s="31"/>
      <c r="C57" s="31"/>
      <c r="D57" s="31"/>
    </row>
    <row r="58" spans="1:4" ht="13.8" x14ac:dyDescent="0.25">
      <c r="A58" s="31"/>
      <c r="B58" s="31"/>
      <c r="C58" s="31"/>
      <c r="D58" s="31"/>
    </row>
    <row r="59" spans="1:4" ht="13.8" x14ac:dyDescent="0.25">
      <c r="A59" s="31"/>
      <c r="B59" s="31"/>
      <c r="C59" s="31"/>
      <c r="D59" s="31"/>
    </row>
    <row r="60" spans="1:4" ht="13.8" x14ac:dyDescent="0.25">
      <c r="A60" s="31"/>
      <c r="B60" s="31"/>
      <c r="C60" s="31"/>
      <c r="D60" s="31"/>
    </row>
    <row r="61" spans="1:4" ht="13.8" x14ac:dyDescent="0.25">
      <c r="A61" s="31"/>
      <c r="B61" s="31"/>
      <c r="C61" s="31"/>
      <c r="D61" s="31"/>
    </row>
    <row r="62" spans="1:4" ht="13.8" x14ac:dyDescent="0.25">
      <c r="A62" s="31"/>
      <c r="B62" s="31"/>
      <c r="C62" s="31"/>
      <c r="D62" s="31"/>
    </row>
    <row r="63" spans="1:4" ht="13.8" x14ac:dyDescent="0.25">
      <c r="A63" s="31"/>
      <c r="B63" s="31"/>
      <c r="C63" s="31"/>
      <c r="D63" s="31"/>
    </row>
    <row r="64" spans="1:4" ht="13.8" x14ac:dyDescent="0.25">
      <c r="A64" s="31"/>
      <c r="B64" s="31"/>
      <c r="C64" s="31"/>
      <c r="D64" s="31"/>
    </row>
    <row r="65" spans="1:4" ht="13.8" x14ac:dyDescent="0.25">
      <c r="A65" s="31"/>
      <c r="B65" s="31"/>
      <c r="C65" s="31"/>
      <c r="D65" s="31"/>
    </row>
    <row r="66" spans="1:4" ht="13.8" x14ac:dyDescent="0.25">
      <c r="A66" s="31"/>
      <c r="B66" s="31"/>
      <c r="C66" s="31"/>
      <c r="D66" s="31"/>
    </row>
    <row r="67" spans="1:4" ht="13.8" x14ac:dyDescent="0.25">
      <c r="A67" s="31"/>
      <c r="B67" s="31"/>
      <c r="C67" s="31"/>
      <c r="D67" s="31"/>
    </row>
    <row r="68" spans="1:4" ht="13.8" x14ac:dyDescent="0.25">
      <c r="A68" s="31"/>
      <c r="B68" s="31"/>
      <c r="C68" s="31"/>
      <c r="D68" s="31"/>
    </row>
    <row r="69" spans="1:4" ht="13.8" x14ac:dyDescent="0.25">
      <c r="A69" s="31"/>
      <c r="B69" s="31"/>
      <c r="C69" s="31"/>
      <c r="D69" s="31"/>
    </row>
    <row r="70" spans="1:4" ht="13.8" x14ac:dyDescent="0.25">
      <c r="A70" s="31"/>
      <c r="B70" s="31"/>
      <c r="C70" s="31"/>
      <c r="D70" s="31"/>
    </row>
    <row r="71" spans="1:4" ht="13.8" x14ac:dyDescent="0.25">
      <c r="A71" s="31"/>
      <c r="B71" s="31"/>
      <c r="C71" s="31"/>
      <c r="D71" s="31"/>
    </row>
    <row r="72" spans="1:4" ht="13.8" x14ac:dyDescent="0.25">
      <c r="A72" s="31"/>
      <c r="B72" s="31"/>
      <c r="C72" s="31"/>
      <c r="D72" s="31"/>
    </row>
    <row r="73" spans="1:4" ht="13.8" x14ac:dyDescent="0.25">
      <c r="A73" s="31"/>
      <c r="B73" s="31"/>
      <c r="C73" s="31"/>
      <c r="D73" s="31"/>
    </row>
    <row r="74" spans="1:4" ht="13.8" x14ac:dyDescent="0.25">
      <c r="A74" s="31"/>
      <c r="B74" s="31"/>
      <c r="C74" s="31"/>
      <c r="D74" s="31"/>
    </row>
    <row r="75" spans="1:4" ht="13.8" x14ac:dyDescent="0.25">
      <c r="A75" s="31"/>
      <c r="B75" s="31"/>
      <c r="C75" s="31"/>
      <c r="D75" s="31"/>
    </row>
    <row r="76" spans="1:4" ht="13.8" x14ac:dyDescent="0.25">
      <c r="A76" s="31"/>
      <c r="B76" s="31"/>
      <c r="C76" s="31"/>
      <c r="D76" s="31"/>
    </row>
    <row r="77" spans="1:4" ht="13.8" x14ac:dyDescent="0.25">
      <c r="A77" s="31"/>
      <c r="B77" s="31"/>
      <c r="C77" s="31"/>
      <c r="D77" s="31"/>
    </row>
    <row r="78" spans="1:4" ht="13.8" x14ac:dyDescent="0.25">
      <c r="A78" s="31"/>
      <c r="B78" s="31"/>
      <c r="C78" s="31"/>
      <c r="D78" s="31"/>
    </row>
    <row r="79" spans="1:4" ht="13.8" x14ac:dyDescent="0.25">
      <c r="A79" s="31"/>
      <c r="B79" s="31"/>
      <c r="C79" s="31"/>
      <c r="D79" s="31"/>
    </row>
    <row r="80" spans="1:4" ht="13.8" x14ac:dyDescent="0.25">
      <c r="A80" s="31"/>
      <c r="B80" s="31"/>
      <c r="C80" s="31"/>
      <c r="D80" s="31"/>
    </row>
    <row r="81" spans="1:4" ht="13.8" x14ac:dyDescent="0.25">
      <c r="A81" s="31"/>
      <c r="B81" s="31"/>
      <c r="C81" s="31"/>
      <c r="D81" s="31"/>
    </row>
    <row r="82" spans="1:4" ht="13.8" x14ac:dyDescent="0.25">
      <c r="A82" s="31"/>
      <c r="B82" s="31"/>
      <c r="C82" s="31"/>
      <c r="D82" s="31"/>
    </row>
    <row r="83" spans="1:4" ht="13.8" x14ac:dyDescent="0.25">
      <c r="A83" s="31"/>
      <c r="B83" s="31"/>
      <c r="C83" s="31"/>
      <c r="D83" s="31"/>
    </row>
    <row r="84" spans="1:4" ht="13.8" x14ac:dyDescent="0.25">
      <c r="A84" s="31"/>
      <c r="B84" s="31"/>
      <c r="C84" s="31"/>
      <c r="D84" s="31"/>
    </row>
    <row r="85" spans="1:4" ht="13.8" x14ac:dyDescent="0.25">
      <c r="A85" s="31"/>
      <c r="B85" s="31"/>
      <c r="C85" s="31"/>
      <c r="D85" s="31"/>
    </row>
    <row r="86" spans="1:4" ht="13.8" x14ac:dyDescent="0.25">
      <c r="A86" s="31"/>
      <c r="B86" s="31"/>
      <c r="C86" s="31"/>
      <c r="D86" s="31"/>
    </row>
    <row r="87" spans="1:4" ht="13.8" x14ac:dyDescent="0.25">
      <c r="A87" s="31"/>
      <c r="B87" s="31"/>
      <c r="C87" s="31"/>
      <c r="D87" s="31"/>
    </row>
    <row r="88" spans="1:4" ht="13.8" x14ac:dyDescent="0.25">
      <c r="A88" s="31"/>
      <c r="B88" s="31"/>
      <c r="C88" s="31"/>
      <c r="D88" s="31"/>
    </row>
    <row r="89" spans="1:4" ht="13.8" x14ac:dyDescent="0.25">
      <c r="A89" s="31"/>
      <c r="B89" s="31"/>
      <c r="C89" s="31"/>
      <c r="D89" s="31"/>
    </row>
  </sheetData>
  <mergeCells count="2">
    <mergeCell ref="A2:D2"/>
    <mergeCell ref="A3:D3"/>
  </mergeCells>
  <printOptions horizontalCentered="1"/>
  <pageMargins left="0.32" right="0.31" top="1" bottom="1" header="0.5" footer="0.5"/>
  <pageSetup scale="69" orientation="portrait" r:id="rId1"/>
  <headerFooter alignWithMargins="0">
    <oddHeader>&amp;C&amp;12University of New Mexico</oddHeader>
    <oddFooter>&amp;LORS 8/98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Budget Summary</vt:lpstr>
      <vt:lpstr>Budget Worksheet</vt:lpstr>
      <vt:lpstr>Salary Increase %</vt:lpstr>
      <vt:lpstr>Fringe Rates</vt:lpstr>
      <vt:lpstr>Health Insurance Rates</vt:lpstr>
      <vt:lpstr>Tuition Rates</vt:lpstr>
      <vt:lpstr>F&amp;A Types</vt:lpstr>
      <vt:lpstr>F&amp;A Rates</vt:lpstr>
      <vt:lpstr>Front page-Cost Share</vt:lpstr>
      <vt:lpstr>Back page-Cost Share</vt:lpstr>
      <vt:lpstr>ABS</vt:lpstr>
      <vt:lpstr>FATypes</vt:lpstr>
      <vt:lpstr>'Back page-Cost Share'!Print_Area</vt:lpstr>
      <vt:lpstr>'Budget Worksheet'!Print_Area</vt:lpstr>
      <vt:lpstr>'Front page-Cost Share'!Print_Area</vt:lpstr>
    </vt:vector>
  </TitlesOfParts>
  <Company>UNM SOE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Panozzo</dc:creator>
  <cp:lastModifiedBy>iroeder</cp:lastModifiedBy>
  <cp:lastPrinted>2014-04-15T18:54:57Z</cp:lastPrinted>
  <dcterms:created xsi:type="dcterms:W3CDTF">2008-06-20T21:34:37Z</dcterms:created>
  <dcterms:modified xsi:type="dcterms:W3CDTF">2016-03-04T17:25:16Z</dcterms:modified>
</cp:coreProperties>
</file>